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10365"/>
  </bookViews>
  <sheets>
    <sheet name="收支预算总表" sheetId="2" r:id="rId1"/>
    <sheet name="收入预算表" sheetId="3" r:id="rId2"/>
    <sheet name="支出预算表" sheetId="4" r:id="rId3"/>
    <sheet name="财政拨款收支预算表 " sheetId="6" r:id="rId4"/>
    <sheet name="一般公共预算财政拨款支出预算表" sheetId="7" r:id="rId5"/>
    <sheet name="公共预算财政拨款基本支出预算表" sheetId="8" r:id="rId6"/>
    <sheet name="政府性基金预算财政拨款支出预算表" sheetId="9" r:id="rId7"/>
    <sheet name="三公经费预算表" sheetId="10" r:id="rId8"/>
  </sheets>
  <definedNames>
    <definedName name="_xlnm._FilterDatabase" localSheetId="5" hidden="1">公共预算财政拨款基本支出预算表!$A$4:$G$63</definedName>
    <definedName name="_xlnm._FilterDatabase" localSheetId="4" hidden="1">一般公共预算财政拨款支出预算表!$A$4:$H$172</definedName>
    <definedName name="_xlnm._FilterDatabase" localSheetId="2" hidden="1">支出预算表!$A$4:$O$420</definedName>
    <definedName name="_xlnm.Print_Titles" localSheetId="5">公共预算财政拨款基本支出预算表!$3:$4</definedName>
    <definedName name="_xlnm.Print_Titles" localSheetId="4">一般公共预算财政拨款支出预算表!$1:$4</definedName>
  </definedNames>
  <calcPr calcId="125725"/>
</workbook>
</file>

<file path=xl/calcChain.xml><?xml version="1.0" encoding="utf-8"?>
<calcChain xmlns="http://schemas.openxmlformats.org/spreadsheetml/2006/main">
  <c r="D7" i="10"/>
  <c r="C7"/>
  <c r="B7"/>
  <c r="D4"/>
  <c r="C4"/>
  <c r="B4"/>
  <c r="I12" i="9"/>
  <c r="H12"/>
  <c r="G12"/>
  <c r="G7"/>
  <c r="I6"/>
  <c r="G6"/>
  <c r="I5"/>
  <c r="G5"/>
  <c r="G64" i="8"/>
  <c r="F64"/>
  <c r="E64"/>
  <c r="E63"/>
  <c r="E62"/>
  <c r="E61"/>
  <c r="E60"/>
  <c r="F59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G33"/>
  <c r="F33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G15"/>
  <c r="F15"/>
  <c r="E15"/>
  <c r="E14"/>
  <c r="E13"/>
  <c r="E12"/>
  <c r="E11"/>
  <c r="E10"/>
  <c r="E9"/>
  <c r="E8"/>
  <c r="E7"/>
  <c r="E6"/>
  <c r="F5"/>
  <c r="E5"/>
  <c r="H174" i="7"/>
  <c r="G174"/>
  <c r="F174"/>
  <c r="E174"/>
  <c r="D174"/>
  <c r="C174"/>
  <c r="H172"/>
  <c r="G172"/>
  <c r="F172"/>
  <c r="H171"/>
  <c r="G171"/>
  <c r="F171"/>
  <c r="E171"/>
  <c r="D171"/>
  <c r="C171"/>
  <c r="H170"/>
  <c r="G170"/>
  <c r="F170"/>
  <c r="E170"/>
  <c r="D170"/>
  <c r="C170"/>
  <c r="H169"/>
  <c r="G169"/>
  <c r="F169"/>
  <c r="H168"/>
  <c r="G168"/>
  <c r="F168"/>
  <c r="H167"/>
  <c r="G167"/>
  <c r="F167"/>
  <c r="E167"/>
  <c r="D167"/>
  <c r="C167"/>
  <c r="H166"/>
  <c r="G166"/>
  <c r="F166"/>
  <c r="E166"/>
  <c r="D166"/>
  <c r="C166"/>
  <c r="H165"/>
  <c r="G165"/>
  <c r="F165"/>
  <c r="H164"/>
  <c r="G164"/>
  <c r="F164"/>
  <c r="E164"/>
  <c r="D164"/>
  <c r="C164"/>
  <c r="H163"/>
  <c r="G163"/>
  <c r="F163"/>
  <c r="E163"/>
  <c r="D163"/>
  <c r="C163"/>
  <c r="H162"/>
  <c r="G162"/>
  <c r="F162"/>
  <c r="H161"/>
  <c r="G161"/>
  <c r="F161"/>
  <c r="E161"/>
  <c r="D161"/>
  <c r="C161"/>
  <c r="H160"/>
  <c r="G160"/>
  <c r="F160"/>
  <c r="E160"/>
  <c r="D160"/>
  <c r="C160"/>
  <c r="H159"/>
  <c r="G159"/>
  <c r="F159"/>
  <c r="H158"/>
  <c r="G158"/>
  <c r="F158"/>
  <c r="E158"/>
  <c r="D158"/>
  <c r="C158"/>
  <c r="H157"/>
  <c r="G157"/>
  <c r="F157"/>
  <c r="H156"/>
  <c r="G156"/>
  <c r="F156"/>
  <c r="H155"/>
  <c r="G155"/>
  <c r="F155"/>
  <c r="H154"/>
  <c r="G154"/>
  <c r="F154"/>
  <c r="E154"/>
  <c r="D154"/>
  <c r="C154"/>
  <c r="H153"/>
  <c r="G153"/>
  <c r="F153"/>
  <c r="H152"/>
  <c r="G152"/>
  <c r="F152"/>
  <c r="H151"/>
  <c r="G151"/>
  <c r="F151"/>
  <c r="H150"/>
  <c r="G150"/>
  <c r="F150"/>
  <c r="E150"/>
  <c r="D150"/>
  <c r="C150"/>
  <c r="H149"/>
  <c r="G149"/>
  <c r="F149"/>
  <c r="H148"/>
  <c r="G148"/>
  <c r="F148"/>
  <c r="H147"/>
  <c r="G147"/>
  <c r="F147"/>
  <c r="H146"/>
  <c r="G146"/>
  <c r="F146"/>
  <c r="H145"/>
  <c r="G145"/>
  <c r="F145"/>
  <c r="E145"/>
  <c r="D145"/>
  <c r="C145"/>
  <c r="H144"/>
  <c r="G144"/>
  <c r="F144"/>
  <c r="H143"/>
  <c r="G143"/>
  <c r="F143"/>
  <c r="H142"/>
  <c r="G142"/>
  <c r="F142"/>
  <c r="H141"/>
  <c r="G141"/>
  <c r="F141"/>
  <c r="H140"/>
  <c r="G140"/>
  <c r="F140"/>
  <c r="H139"/>
  <c r="G139"/>
  <c r="F139"/>
  <c r="H138"/>
  <c r="G138"/>
  <c r="F138"/>
  <c r="H137"/>
  <c r="G137"/>
  <c r="F137"/>
  <c r="H136"/>
  <c r="G136"/>
  <c r="F136"/>
  <c r="E136"/>
  <c r="D136"/>
  <c r="C136"/>
  <c r="H135"/>
  <c r="G135"/>
  <c r="F135"/>
  <c r="E135"/>
  <c r="D135"/>
  <c r="C135"/>
  <c r="H134"/>
  <c r="G134"/>
  <c r="F134"/>
  <c r="H133"/>
  <c r="G133"/>
  <c r="F133"/>
  <c r="E133"/>
  <c r="D133"/>
  <c r="C133"/>
  <c r="H132"/>
  <c r="G132"/>
  <c r="F132"/>
  <c r="H131"/>
  <c r="G131"/>
  <c r="F131"/>
  <c r="E131"/>
  <c r="D131"/>
  <c r="C131"/>
  <c r="H130"/>
  <c r="G130"/>
  <c r="F130"/>
  <c r="H129"/>
  <c r="G129"/>
  <c r="F129"/>
  <c r="H128"/>
  <c r="G128"/>
  <c r="F128"/>
  <c r="E128"/>
  <c r="D128"/>
  <c r="C128"/>
  <c r="H127"/>
  <c r="G127"/>
  <c r="F127"/>
  <c r="E127"/>
  <c r="D127"/>
  <c r="C127"/>
  <c r="H126"/>
  <c r="G126"/>
  <c r="F126"/>
  <c r="H125"/>
  <c r="G125"/>
  <c r="F125"/>
  <c r="E125"/>
  <c r="D125"/>
  <c r="C125"/>
  <c r="H124"/>
  <c r="G124"/>
  <c r="F124"/>
  <c r="H123"/>
  <c r="G123"/>
  <c r="F123"/>
  <c r="H122"/>
  <c r="G122"/>
  <c r="F122"/>
  <c r="E122"/>
  <c r="D122"/>
  <c r="C122"/>
  <c r="H121"/>
  <c r="G121"/>
  <c r="F121"/>
  <c r="E121"/>
  <c r="D121"/>
  <c r="C121"/>
  <c r="H120"/>
  <c r="G120"/>
  <c r="F120"/>
  <c r="H119"/>
  <c r="G119"/>
  <c r="F119"/>
  <c r="E119"/>
  <c r="D119"/>
  <c r="C119"/>
  <c r="H118"/>
  <c r="G118"/>
  <c r="F118"/>
  <c r="H117"/>
  <c r="G117"/>
  <c r="F117"/>
  <c r="E117"/>
  <c r="D117"/>
  <c r="C117"/>
  <c r="H116"/>
  <c r="G116"/>
  <c r="F116"/>
  <c r="H115"/>
  <c r="G115"/>
  <c r="F115"/>
  <c r="E115"/>
  <c r="D115"/>
  <c r="C115"/>
  <c r="H114"/>
  <c r="G114"/>
  <c r="F114"/>
  <c r="H113"/>
  <c r="G113"/>
  <c r="F113"/>
  <c r="H112"/>
  <c r="G112"/>
  <c r="F112"/>
  <c r="E112"/>
  <c r="D112"/>
  <c r="C112"/>
  <c r="H111"/>
  <c r="G111"/>
  <c r="F111"/>
  <c r="H110"/>
  <c r="G110"/>
  <c r="F110"/>
  <c r="E110"/>
  <c r="D110"/>
  <c r="C110"/>
  <c r="H109"/>
  <c r="G109"/>
  <c r="F109"/>
  <c r="H108"/>
  <c r="G108"/>
  <c r="F108"/>
  <c r="E108"/>
  <c r="D108"/>
  <c r="C108"/>
  <c r="H107"/>
  <c r="G107"/>
  <c r="F107"/>
  <c r="H106"/>
  <c r="G106"/>
  <c r="F106"/>
  <c r="H105"/>
  <c r="G105"/>
  <c r="F105"/>
  <c r="H104"/>
  <c r="G104"/>
  <c r="F104"/>
  <c r="E104"/>
  <c r="D104"/>
  <c r="C104"/>
  <c r="H103"/>
  <c r="G103"/>
  <c r="F103"/>
  <c r="H102"/>
  <c r="G102"/>
  <c r="F102"/>
  <c r="H101"/>
  <c r="G101"/>
  <c r="F101"/>
  <c r="E101"/>
  <c r="D101"/>
  <c r="C101"/>
  <c r="H100"/>
  <c r="G100"/>
  <c r="F100"/>
  <c r="E100"/>
  <c r="D100"/>
  <c r="C100"/>
  <c r="H99"/>
  <c r="G99"/>
  <c r="F99"/>
  <c r="H98"/>
  <c r="G98"/>
  <c r="F98"/>
  <c r="E98"/>
  <c r="D98"/>
  <c r="C98"/>
  <c r="G97"/>
  <c r="F97"/>
  <c r="G96"/>
  <c r="F96"/>
  <c r="E96"/>
  <c r="D96"/>
  <c r="C96"/>
  <c r="H95"/>
  <c r="G95"/>
  <c r="F95"/>
  <c r="H94"/>
  <c r="G94"/>
  <c r="F94"/>
  <c r="E94"/>
  <c r="D94"/>
  <c r="C94"/>
  <c r="H93"/>
  <c r="G93"/>
  <c r="F93"/>
  <c r="H92"/>
  <c r="G92"/>
  <c r="F92"/>
  <c r="E92"/>
  <c r="D92"/>
  <c r="C92"/>
  <c r="H91"/>
  <c r="G91"/>
  <c r="F91"/>
  <c r="H90"/>
  <c r="G90"/>
  <c r="F90"/>
  <c r="G89"/>
  <c r="F89"/>
  <c r="H88"/>
  <c r="G88"/>
  <c r="F88"/>
  <c r="E88"/>
  <c r="D88"/>
  <c r="C88"/>
  <c r="H87"/>
  <c r="G87"/>
  <c r="F87"/>
  <c r="H86"/>
  <c r="G86"/>
  <c r="F86"/>
  <c r="H85"/>
  <c r="G85"/>
  <c r="F85"/>
  <c r="H84"/>
  <c r="G84"/>
  <c r="F84"/>
  <c r="E84"/>
  <c r="D84"/>
  <c r="C84"/>
  <c r="H83"/>
  <c r="G83"/>
  <c r="F83"/>
  <c r="H82"/>
  <c r="G82"/>
  <c r="F82"/>
  <c r="H81"/>
  <c r="G81"/>
  <c r="F81"/>
  <c r="E81"/>
  <c r="D81"/>
  <c r="C81"/>
  <c r="H80"/>
  <c r="G80"/>
  <c r="F80"/>
  <c r="H79"/>
  <c r="G79"/>
  <c r="F79"/>
  <c r="H78"/>
  <c r="G78"/>
  <c r="F78"/>
  <c r="E78"/>
  <c r="D78"/>
  <c r="C78"/>
  <c r="H77"/>
  <c r="G77"/>
  <c r="F77"/>
  <c r="H76"/>
  <c r="G76"/>
  <c r="F76"/>
  <c r="H75"/>
  <c r="G75"/>
  <c r="F75"/>
  <c r="H74"/>
  <c r="G74"/>
  <c r="F74"/>
  <c r="E74"/>
  <c r="D74"/>
  <c r="C74"/>
  <c r="G73"/>
  <c r="F73"/>
  <c r="H72"/>
  <c r="G72"/>
  <c r="F72"/>
  <c r="H71"/>
  <c r="G71"/>
  <c r="F71"/>
  <c r="H70"/>
  <c r="G70"/>
  <c r="F70"/>
  <c r="H69"/>
  <c r="G69"/>
  <c r="F69"/>
  <c r="H68"/>
  <c r="G68"/>
  <c r="F68"/>
  <c r="G67"/>
  <c r="F67"/>
  <c r="H66"/>
  <c r="G66"/>
  <c r="F66"/>
  <c r="E66"/>
  <c r="D66"/>
  <c r="C66"/>
  <c r="H65"/>
  <c r="G65"/>
  <c r="F65"/>
  <c r="H64"/>
  <c r="G64"/>
  <c r="F64"/>
  <c r="E64"/>
  <c r="D64"/>
  <c r="C64"/>
  <c r="H63"/>
  <c r="G63"/>
  <c r="F63"/>
  <c r="G62"/>
  <c r="F62"/>
  <c r="H61"/>
  <c r="G61"/>
  <c r="F61"/>
  <c r="E61"/>
  <c r="D61"/>
  <c r="C61"/>
  <c r="H60"/>
  <c r="G60"/>
  <c r="F60"/>
  <c r="E60"/>
  <c r="D60"/>
  <c r="C60"/>
  <c r="H59"/>
  <c r="G59"/>
  <c r="F59"/>
  <c r="H58"/>
  <c r="G58"/>
  <c r="F58"/>
  <c r="E58"/>
  <c r="D58"/>
  <c r="C58"/>
  <c r="H57"/>
  <c r="G57"/>
  <c r="F57"/>
  <c r="G56"/>
  <c r="F56"/>
  <c r="H55"/>
  <c r="G55"/>
  <c r="F55"/>
  <c r="E55"/>
  <c r="D55"/>
  <c r="C55"/>
  <c r="H54"/>
  <c r="G54"/>
  <c r="F54"/>
  <c r="E54"/>
  <c r="D54"/>
  <c r="C54"/>
  <c r="H53"/>
  <c r="G53"/>
  <c r="F53"/>
  <c r="H52"/>
  <c r="G52"/>
  <c r="F52"/>
  <c r="H51"/>
  <c r="G51"/>
  <c r="F51"/>
  <c r="E51"/>
  <c r="D51"/>
  <c r="C51"/>
  <c r="H50"/>
  <c r="G50"/>
  <c r="F50"/>
  <c r="H49"/>
  <c r="G49"/>
  <c r="F49"/>
  <c r="E49"/>
  <c r="D49"/>
  <c r="C49"/>
  <c r="H48"/>
  <c r="G48"/>
  <c r="F48"/>
  <c r="H47"/>
  <c r="G47"/>
  <c r="F47"/>
  <c r="H46"/>
  <c r="G46"/>
  <c r="F46"/>
  <c r="E46"/>
  <c r="D46"/>
  <c r="C46"/>
  <c r="H45"/>
  <c r="G45"/>
  <c r="F45"/>
  <c r="H44"/>
  <c r="G44"/>
  <c r="F44"/>
  <c r="H43"/>
  <c r="G43"/>
  <c r="F43"/>
  <c r="H42"/>
  <c r="G42"/>
  <c r="F42"/>
  <c r="H41"/>
  <c r="G41"/>
  <c r="F41"/>
  <c r="E41"/>
  <c r="D41"/>
  <c r="C41"/>
  <c r="H40"/>
  <c r="G40"/>
  <c r="F40"/>
  <c r="E40"/>
  <c r="D40"/>
  <c r="C40"/>
  <c r="H39"/>
  <c r="G39"/>
  <c r="F39"/>
  <c r="H38"/>
  <c r="G38"/>
  <c r="F38"/>
  <c r="E38"/>
  <c r="D38"/>
  <c r="C38"/>
  <c r="H37"/>
  <c r="G37"/>
  <c r="F37"/>
  <c r="H36"/>
  <c r="G36"/>
  <c r="F36"/>
  <c r="E36"/>
  <c r="D36"/>
  <c r="C36"/>
  <c r="H35"/>
  <c r="G35"/>
  <c r="F35"/>
  <c r="H34"/>
  <c r="G34"/>
  <c r="F34"/>
  <c r="E34"/>
  <c r="D34"/>
  <c r="C34"/>
  <c r="H33"/>
  <c r="G33"/>
  <c r="F33"/>
  <c r="E33"/>
  <c r="D33"/>
  <c r="C33"/>
  <c r="H32"/>
  <c r="G32"/>
  <c r="F32"/>
  <c r="H31"/>
  <c r="G31"/>
  <c r="F31"/>
  <c r="H30"/>
  <c r="G30"/>
  <c r="F30"/>
  <c r="E30"/>
  <c r="D30"/>
  <c r="C30"/>
  <c r="H29"/>
  <c r="G29"/>
  <c r="F29"/>
  <c r="H28"/>
  <c r="G28"/>
  <c r="F28"/>
  <c r="E28"/>
  <c r="D28"/>
  <c r="C28"/>
  <c r="H27"/>
  <c r="G27"/>
  <c r="F27"/>
  <c r="H26"/>
  <c r="G26"/>
  <c r="F26"/>
  <c r="H25"/>
  <c r="G25"/>
  <c r="F25"/>
  <c r="E25"/>
  <c r="D25"/>
  <c r="C25"/>
  <c r="H24"/>
  <c r="G24"/>
  <c r="F24"/>
  <c r="H23"/>
  <c r="G23"/>
  <c r="F23"/>
  <c r="E23"/>
  <c r="D23"/>
  <c r="C23"/>
  <c r="H22"/>
  <c r="G22"/>
  <c r="F22"/>
  <c r="H21"/>
  <c r="G21"/>
  <c r="F21"/>
  <c r="E21"/>
  <c r="D21"/>
  <c r="C21"/>
  <c r="G20"/>
  <c r="F20"/>
  <c r="G19"/>
  <c r="F19"/>
  <c r="E19"/>
  <c r="D19"/>
  <c r="C19"/>
  <c r="H18"/>
  <c r="G18"/>
  <c r="F18"/>
  <c r="H17"/>
  <c r="G17"/>
  <c r="F17"/>
  <c r="E17"/>
  <c r="D17"/>
  <c r="C17"/>
  <c r="G16"/>
  <c r="F16"/>
  <c r="H15"/>
  <c r="G15"/>
  <c r="F15"/>
  <c r="H14"/>
  <c r="G14"/>
  <c r="F14"/>
  <c r="H13"/>
  <c r="G13"/>
  <c r="F13"/>
  <c r="E13"/>
  <c r="D13"/>
  <c r="C13"/>
  <c r="H12"/>
  <c r="G12"/>
  <c r="F12"/>
  <c r="H11"/>
  <c r="G11"/>
  <c r="F11"/>
  <c r="H10"/>
  <c r="G10"/>
  <c r="F10"/>
  <c r="H9"/>
  <c r="G9"/>
  <c r="F9"/>
  <c r="E9"/>
  <c r="D9"/>
  <c r="C9"/>
  <c r="H8"/>
  <c r="G8"/>
  <c r="F8"/>
  <c r="H7"/>
  <c r="G7"/>
  <c r="F7"/>
  <c r="H6"/>
  <c r="G6"/>
  <c r="F6"/>
  <c r="E6"/>
  <c r="D6"/>
  <c r="C6"/>
  <c r="H5"/>
  <c r="G5"/>
  <c r="F5"/>
  <c r="E5"/>
  <c r="D5"/>
  <c r="C5"/>
  <c r="I33" i="6"/>
  <c r="H33"/>
  <c r="G33"/>
  <c r="C33"/>
  <c r="G21"/>
  <c r="G20"/>
  <c r="G19"/>
  <c r="G18"/>
  <c r="G17"/>
  <c r="G16"/>
  <c r="G15"/>
  <c r="G14"/>
  <c r="G13"/>
  <c r="H12"/>
  <c r="G12"/>
  <c r="G11"/>
  <c r="G10"/>
  <c r="G9"/>
  <c r="G8"/>
  <c r="G7"/>
  <c r="G6"/>
  <c r="I5"/>
  <c r="H5"/>
  <c r="G5"/>
  <c r="C5"/>
  <c r="G419" i="4"/>
  <c r="G418"/>
  <c r="G417"/>
  <c r="G416"/>
  <c r="I415"/>
  <c r="I414" s="1"/>
  <c r="H415"/>
  <c r="G415" s="1"/>
  <c r="G413"/>
  <c r="I412"/>
  <c r="I411" s="1"/>
  <c r="H412"/>
  <c r="H411" s="1"/>
  <c r="G410"/>
  <c r="I409"/>
  <c r="G409" s="1"/>
  <c r="G408"/>
  <c r="I407"/>
  <c r="G407" s="1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I386"/>
  <c r="I385" s="1"/>
  <c r="H386"/>
  <c r="H385" s="1"/>
  <c r="G384"/>
  <c r="G383"/>
  <c r="I382"/>
  <c r="H382"/>
  <c r="G382"/>
  <c r="G381"/>
  <c r="G380"/>
  <c r="I379"/>
  <c r="H379"/>
  <c r="G379" s="1"/>
  <c r="G378"/>
  <c r="G377"/>
  <c r="I376"/>
  <c r="H376"/>
  <c r="G376" s="1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I353"/>
  <c r="I352" s="1"/>
  <c r="H353"/>
  <c r="H352" s="1"/>
  <c r="G351"/>
  <c r="I350"/>
  <c r="I349" s="1"/>
  <c r="G349" s="1"/>
  <c r="H349"/>
  <c r="G348"/>
  <c r="G347"/>
  <c r="H346"/>
  <c r="G346" s="1"/>
  <c r="G345"/>
  <c r="G344"/>
  <c r="G343"/>
  <c r="G342"/>
  <c r="G341"/>
  <c r="G340"/>
  <c r="I339"/>
  <c r="H339"/>
  <c r="G338"/>
  <c r="G337"/>
  <c r="G336"/>
  <c r="G335"/>
  <c r="G334"/>
  <c r="I333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I306"/>
  <c r="H306"/>
  <c r="G306" s="1"/>
  <c r="G304"/>
  <c r="G303"/>
  <c r="I302"/>
  <c r="H302"/>
  <c r="G302" s="1"/>
  <c r="G301"/>
  <c r="I300"/>
  <c r="H300"/>
  <c r="G300" s="1"/>
  <c r="G299"/>
  <c r="I298"/>
  <c r="H298"/>
  <c r="G297"/>
  <c r="G296"/>
  <c r="G295"/>
  <c r="G294"/>
  <c r="G293"/>
  <c r="I292"/>
  <c r="H292"/>
  <c r="G291"/>
  <c r="G290"/>
  <c r="I289"/>
  <c r="H289"/>
  <c r="G288"/>
  <c r="I287"/>
  <c r="H287"/>
  <c r="G287" s="1"/>
  <c r="G286"/>
  <c r="G285"/>
  <c r="G284"/>
  <c r="G283"/>
  <c r="I282"/>
  <c r="H282"/>
  <c r="G281"/>
  <c r="G280"/>
  <c r="G279"/>
  <c r="G278"/>
  <c r="G277"/>
  <c r="G276"/>
  <c r="G275"/>
  <c r="G274"/>
  <c r="I273"/>
  <c r="G273"/>
  <c r="G272"/>
  <c r="G271"/>
  <c r="G270"/>
  <c r="G269"/>
  <c r="G268"/>
  <c r="G267"/>
  <c r="G266"/>
  <c r="G265"/>
  <c r="G264"/>
  <c r="G263"/>
  <c r="G262"/>
  <c r="G261"/>
  <c r="G260"/>
  <c r="I259"/>
  <c r="H259"/>
  <c r="G258"/>
  <c r="G257"/>
  <c r="G256"/>
  <c r="I255"/>
  <c r="H255"/>
  <c r="G255" s="1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I236"/>
  <c r="H236"/>
  <c r="G236" s="1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I217"/>
  <c r="I216" s="1"/>
  <c r="H217"/>
  <c r="G217" s="1"/>
  <c r="G215"/>
  <c r="G214"/>
  <c r="G213"/>
  <c r="G212"/>
  <c r="G211"/>
  <c r="G210"/>
  <c r="G209"/>
  <c r="G208"/>
  <c r="G207"/>
  <c r="G206"/>
  <c r="G205"/>
  <c r="I204"/>
  <c r="H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I131"/>
  <c r="H131"/>
  <c r="H130" s="1"/>
  <c r="G129"/>
  <c r="G128"/>
  <c r="G127"/>
  <c r="G126"/>
  <c r="G125"/>
  <c r="G124"/>
  <c r="G123"/>
  <c r="I122"/>
  <c r="G122" s="1"/>
  <c r="G121"/>
  <c r="G120"/>
  <c r="I119"/>
  <c r="H119"/>
  <c r="G119" s="1"/>
  <c r="G117"/>
  <c r="G116"/>
  <c r="G115"/>
  <c r="G114"/>
  <c r="I113"/>
  <c r="G113" s="1"/>
  <c r="H113"/>
  <c r="G112"/>
  <c r="G111"/>
  <c r="I110"/>
  <c r="H110"/>
  <c r="G110" s="1"/>
  <c r="G109"/>
  <c r="G108"/>
  <c r="I107"/>
  <c r="H107"/>
  <c r="G106"/>
  <c r="G105"/>
  <c r="G104"/>
  <c r="G103"/>
  <c r="G102"/>
  <c r="G101"/>
  <c r="G100"/>
  <c r="G99"/>
  <c r="G98"/>
  <c r="G97"/>
  <c r="G96"/>
  <c r="G95"/>
  <c r="G94"/>
  <c r="G93"/>
  <c r="G92"/>
  <c r="I91"/>
  <c r="H91"/>
  <c r="G90"/>
  <c r="I89"/>
  <c r="G89" s="1"/>
  <c r="H89"/>
  <c r="G88"/>
  <c r="I87"/>
  <c r="G87" s="1"/>
  <c r="H87"/>
  <c r="G86"/>
  <c r="G85"/>
  <c r="G84"/>
  <c r="G83"/>
  <c r="G82"/>
  <c r="G81"/>
  <c r="G80"/>
  <c r="G79"/>
  <c r="G78"/>
  <c r="G77"/>
  <c r="G76"/>
  <c r="G75"/>
  <c r="I74"/>
  <c r="H74"/>
  <c r="G74" s="1"/>
  <c r="G73"/>
  <c r="G72"/>
  <c r="G71"/>
  <c r="G70"/>
  <c r="G69"/>
  <c r="I68"/>
  <c r="H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I10"/>
  <c r="I5" s="1"/>
  <c r="H10"/>
  <c r="G9"/>
  <c r="G8"/>
  <c r="G7"/>
  <c r="I6"/>
  <c r="H6"/>
  <c r="G6"/>
  <c r="C109" i="3"/>
  <c r="C108"/>
  <c r="C107"/>
  <c r="C106"/>
  <c r="C105"/>
  <c r="C104"/>
  <c r="C103"/>
  <c r="C102"/>
  <c r="C101"/>
  <c r="F100"/>
  <c r="C100"/>
  <c r="C99"/>
  <c r="C98"/>
  <c r="C97"/>
  <c r="C96"/>
  <c r="C95"/>
  <c r="C94"/>
  <c r="C93"/>
  <c r="F92"/>
  <c r="C92"/>
  <c r="C91"/>
  <c r="C90"/>
  <c r="C89"/>
  <c r="C88"/>
  <c r="C87"/>
  <c r="F86"/>
  <c r="E86"/>
  <c r="C86"/>
  <c r="C85"/>
  <c r="C84"/>
  <c r="C83"/>
  <c r="C82"/>
  <c r="C81"/>
  <c r="C80"/>
  <c r="C79"/>
  <c r="C78"/>
  <c r="C77"/>
  <c r="C76"/>
  <c r="C75"/>
  <c r="G74"/>
  <c r="E74"/>
  <c r="C74"/>
  <c r="G73"/>
  <c r="E73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H6"/>
  <c r="G6"/>
  <c r="F6"/>
  <c r="E6"/>
  <c r="C6"/>
  <c r="H27" i="2"/>
  <c r="C27"/>
  <c r="H24"/>
  <c r="C24"/>
  <c r="H11"/>
  <c r="G352" i="4" l="1"/>
  <c r="G204"/>
  <c r="H235"/>
  <c r="G235" s="1"/>
  <c r="G289"/>
  <c r="G292"/>
  <c r="G339"/>
  <c r="G385"/>
  <c r="G411"/>
  <c r="G10"/>
  <c r="H5"/>
  <c r="G5" s="1"/>
  <c r="G68"/>
  <c r="G91"/>
  <c r="G107"/>
  <c r="I118"/>
  <c r="G118" s="1"/>
  <c r="I130"/>
  <c r="G130" s="1"/>
  <c r="G259"/>
  <c r="G282"/>
  <c r="G298"/>
  <c r="G386"/>
  <c r="G412"/>
  <c r="I235"/>
  <c r="I305"/>
  <c r="G353"/>
  <c r="I420"/>
  <c r="G131"/>
  <c r="H216"/>
  <c r="G216" s="1"/>
  <c r="H305"/>
  <c r="H414"/>
  <c r="G414" s="1"/>
  <c r="G350"/>
  <c r="G305" l="1"/>
  <c r="H420"/>
  <c r="G420" s="1"/>
</calcChain>
</file>

<file path=xl/sharedStrings.xml><?xml version="1.0" encoding="utf-8"?>
<sst xmlns="http://schemas.openxmlformats.org/spreadsheetml/2006/main" count="1666" uniqueCount="598">
  <si>
    <t>大兴区榆垡镇部门2020年收支预算总表</t>
  </si>
  <si>
    <t>单位：万元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</si>
  <si>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</si>
  <si>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</si>
  <si>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</si>
  <si>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</si>
  <si>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</si>
  <si>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</si>
  <si>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</si>
  <si>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二、公共安全支出</t>
  </si>
  <si>
    <t>三、事业收入</t>
  </si>
  <si>
    <t>三、教育支出</t>
  </si>
  <si>
    <t>其中：专户核拨的事业收入</t>
  </si>
  <si>
    <t>四、文化旅游体育与传媒支出</t>
  </si>
  <si>
    <t>四、事业单位经营收入</t>
  </si>
  <si>
    <t>五、社会保障和就业支出</t>
  </si>
  <si>
    <t>五、上级补助收入</t>
  </si>
  <si>
    <t>六、卫生健康支出</t>
  </si>
  <si>
    <t>六、附属单位上缴收入</t>
  </si>
  <si>
    <t>七、节能环保支出</t>
  </si>
  <si>
    <t>七、其他收入</t>
  </si>
  <si>
    <t>八、城乡社区支出</t>
  </si>
  <si>
    <t>九、农林水支出</t>
  </si>
  <si>
    <t>十、交通运输支出</t>
  </si>
  <si>
    <t>十一、灾害防治及应急管理支出</t>
  </si>
  <si>
    <t>本年收入合计</t>
  </si>
  <si>
    <t>本年支出合计</t>
  </si>
  <si>
    <t>八、用事业基金弥补收支差额</t>
  </si>
  <si>
    <t>结转下年</t>
  </si>
  <si>
    <t>九、上年结转</t>
  </si>
  <si>
    <t>收入总计</t>
  </si>
  <si>
    <t>支出总计</t>
  </si>
  <si>
    <t>大兴区榆垡镇部门2020年收入预算表</t>
  </si>
  <si>
    <t>功能分类科目</t>
  </si>
  <si>
    <t>合计</t>
  </si>
  <si>
    <t>上年结转</t>
  </si>
  <si>
    <t>一般公共预算财政拨款收入</t>
  </si>
  <si>
    <t>政府性基金预算财政拨款收入</t>
  </si>
  <si>
    <t>事业收入</t>
  </si>
  <si>
    <t>事业单位经营收入</t>
  </si>
  <si>
    <t>上级补助收入</t>
  </si>
  <si>
    <t>附属单位上缴收入</t>
  </si>
  <si>
    <t>其他收入</t>
  </si>
  <si>
    <t>用事业基金弥补收支差额</t>
  </si>
  <si>
    <t>科目编码</t>
  </si>
  <si>
    <t>科目名称</t>
  </si>
  <si>
    <t>金额</t>
  </si>
  <si>
    <t xml:space="preserve"> </t>
  </si>
  <si>
    <t>201</t>
  </si>
  <si>
    <t xml:space="preserve">  一般公共服务支出</t>
  </si>
  <si>
    <t>20103</t>
  </si>
  <si>
    <t xml:space="preserve">    政府办公厅(室)及相关机构事务</t>
  </si>
  <si>
    <t>2010301</t>
  </si>
  <si>
    <t xml:space="preserve">      行政运行</t>
  </si>
  <si>
    <t>2010350</t>
  </si>
  <si>
    <t xml:space="preserve">      事业运行</t>
  </si>
  <si>
    <t>2010399</t>
  </si>
  <si>
    <t xml:space="preserve">      其他政府办公厅(室)及相关机构事务支出</t>
  </si>
  <si>
    <t>20105</t>
  </si>
  <si>
    <t xml:space="preserve">    统计信息事务</t>
  </si>
  <si>
    <t>2010599</t>
  </si>
  <si>
    <t xml:space="preserve">      其他统计信息事务支出</t>
  </si>
  <si>
    <t>20106</t>
  </si>
  <si>
    <t xml:space="preserve">    财政事务</t>
  </si>
  <si>
    <t>2010650</t>
  </si>
  <si>
    <t>20107</t>
  </si>
  <si>
    <t xml:space="preserve">    税收事务</t>
  </si>
  <si>
    <t>2010799</t>
  </si>
  <si>
    <t xml:space="preserve">      其他税收事务支出</t>
  </si>
  <si>
    <t>20108</t>
  </si>
  <si>
    <t xml:space="preserve">    审计事务</t>
  </si>
  <si>
    <t>2010804</t>
  </si>
  <si>
    <t xml:space="preserve">      审计业务</t>
  </si>
  <si>
    <t>20131</t>
  </si>
  <si>
    <t xml:space="preserve">    党委办公厅（室）及相关机构事务</t>
  </si>
  <si>
    <t>2013101</t>
  </si>
  <si>
    <t>2013199</t>
  </si>
  <si>
    <t xml:space="preserve">      其他党委办公厅（室）及相关机构事务支出</t>
  </si>
  <si>
    <t>20132</t>
  </si>
  <si>
    <t xml:space="preserve">    组织事务</t>
  </si>
  <si>
    <t>2013202</t>
  </si>
  <si>
    <t xml:space="preserve">      一般行政管理事务</t>
  </si>
  <si>
    <t>20136</t>
  </si>
  <si>
    <t xml:space="preserve">    其他共产党事务支出</t>
  </si>
  <si>
    <t>2013602</t>
  </si>
  <si>
    <t>204</t>
  </si>
  <si>
    <t xml:space="preserve">  公共安全支出</t>
  </si>
  <si>
    <t>20406</t>
  </si>
  <si>
    <t xml:space="preserve">    司法</t>
  </si>
  <si>
    <t>2040604</t>
  </si>
  <si>
    <t xml:space="preserve">      基层司法业务</t>
  </si>
  <si>
    <t>205</t>
  </si>
  <si>
    <t xml:space="preserve">  教育支出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</si>
  <si>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</si>
  <si>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</si>
  <si>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</si>
  <si>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</si>
  <si>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</si>
  <si>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</si>
  <si>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</si>
  <si>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</si>
  <si>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2050299</t>
  </si>
  <si>
    <t xml:space="preserve">      其他普通教育支出</t>
  </si>
  <si>
    <t>20504</t>
  </si>
  <si>
    <t xml:space="preserve">    成人教育</t>
  </si>
  <si>
    <t>2050401</t>
  </si>
  <si>
    <t xml:space="preserve">      成人初等教育</t>
  </si>
  <si>
    <t>207</t>
  </si>
  <si>
    <t>文化旅游体育与传媒支出</t>
  </si>
  <si>
    <t>20701</t>
  </si>
  <si>
    <t xml:space="preserve">    文化和旅游</t>
  </si>
  <si>
    <t>2070113</t>
  </si>
  <si>
    <t xml:space="preserve">      旅游宣传</t>
  </si>
  <si>
    <t>2070199</t>
  </si>
  <si>
    <t xml:space="preserve">      其他文化和旅游支出</t>
  </si>
  <si>
    <t>208</t>
  </si>
  <si>
    <t xml:space="preserve">  社会保障和就业支出</t>
  </si>
  <si>
    <t>20801</t>
  </si>
  <si>
    <t xml:space="preserve">    人力资源和社会保障管理事务</t>
  </si>
  <si>
    <t>2080109</t>
  </si>
  <si>
    <t xml:space="preserve">      社会保险经办机构</t>
  </si>
  <si>
    <t>2080199</t>
  </si>
  <si>
    <t xml:space="preserve">      其他人力资源和社会保障管理事务支出</t>
  </si>
  <si>
    <t>20802</t>
  </si>
  <si>
    <t xml:space="preserve">    民政管理事务</t>
  </si>
  <si>
    <t>2080299</t>
  </si>
  <si>
    <t xml:space="preserve">      其他民政管理事务支出</t>
  </si>
  <si>
    <t>20805</t>
  </si>
  <si>
    <t xml:space="preserve">    行政事业单位离退休</t>
  </si>
  <si>
    <t>2080501</t>
  </si>
  <si>
    <t xml:space="preserve">      归口管理的行政单位离退休</t>
  </si>
  <si>
    <t>2080502</t>
  </si>
  <si>
    <t xml:space="preserve">      事业单位离退休</t>
  </si>
  <si>
    <t>2080503</t>
  </si>
  <si>
    <t xml:space="preserve">      离退休人员管理机构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</si>
  <si>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</si>
  <si>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</si>
  <si>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</si>
  <si>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</si>
  <si>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 xml:space="preserve">      教育事业单位离退休</t>
  </si>
  <si>
    <t>20807</t>
  </si>
  <si>
    <t xml:space="preserve">    就业补助</t>
  </si>
  <si>
    <t>2080702</t>
  </si>
  <si>
    <t xml:space="preserve">      职业培训补贴</t>
  </si>
  <si>
    <t>2080705</t>
  </si>
  <si>
    <t xml:space="preserve">      公益性岗位补贴</t>
  </si>
  <si>
    <t>2080799</t>
  </si>
  <si>
    <t xml:space="preserve">      其他就业补助支出</t>
  </si>
  <si>
    <t>20808</t>
  </si>
  <si>
    <t xml:space="preserve">    抚恤</t>
  </si>
  <si>
    <t>2080804</t>
  </si>
  <si>
    <t xml:space="preserve">      优抚事业单位支出</t>
  </si>
  <si>
    <t>2080805</t>
  </si>
  <si>
    <t xml:space="preserve">      义务兵优待</t>
  </si>
  <si>
    <t>20809</t>
  </si>
  <si>
    <t xml:space="preserve">    退役安置</t>
  </si>
  <si>
    <t>2080901</t>
  </si>
  <si>
    <t xml:space="preserve">      退伍士兵安置</t>
  </si>
  <si>
    <t>20811</t>
  </si>
  <si>
    <t xml:space="preserve">    残疾人事业</t>
  </si>
  <si>
    <t>2081104</t>
  </si>
  <si>
    <t xml:space="preserve">      残疾人康复</t>
  </si>
  <si>
    <t>2081199</t>
  </si>
  <si>
    <t xml:space="preserve">      其他残疾人事业支出</t>
  </si>
  <si>
    <t>20819</t>
  </si>
  <si>
    <t xml:space="preserve">    最低生活保障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</si>
  <si>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</si>
  <si>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</si>
  <si>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</si>
  <si>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</si>
  <si>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</si>
  <si>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</si>
  <si>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20899</t>
  </si>
  <si>
    <t xml:space="preserve">    其他社会保障和就业支出(款)</t>
  </si>
  <si>
    <t>2089901</t>
  </si>
  <si>
    <t xml:space="preserve">      其他社会保障和就业支出（项）</t>
  </si>
  <si>
    <t>210</t>
  </si>
  <si>
    <t>卫生健康支出</t>
  </si>
  <si>
    <t>21003</t>
  </si>
  <si>
    <t xml:space="preserve">    基层医疗卫生机构</t>
  </si>
  <si>
    <t>2100302</t>
  </si>
  <si>
    <t xml:space="preserve">      乡镇卫生院</t>
  </si>
  <si>
    <t>21004</t>
  </si>
  <si>
    <t xml:space="preserve">    公共卫生</t>
  </si>
  <si>
    <t>2100408</t>
  </si>
  <si>
    <t xml:space="preserve">      基本公共卫生服务</t>
  </si>
  <si>
    <t>21007</t>
  </si>
  <si>
    <t xml:space="preserve">    计划生育事务</t>
  </si>
  <si>
    <t>2100717</t>
  </si>
  <si>
    <t xml:space="preserve">      计划生育服务</t>
  </si>
  <si>
    <t>行政事业单位医疗</t>
  </si>
  <si>
    <t>事业单位医疗</t>
  </si>
  <si>
    <t>公务员医疗</t>
  </si>
  <si>
    <t>211</t>
  </si>
  <si>
    <t xml:space="preserve">  节能环保支出</t>
  </si>
  <si>
    <t>21103</t>
  </si>
  <si>
    <t xml:space="preserve">    污染防治</t>
  </si>
  <si>
    <t>2110301</t>
  </si>
  <si>
    <t xml:space="preserve">      大气</t>
  </si>
  <si>
    <t>212</t>
  </si>
  <si>
    <t xml:space="preserve">  城乡社区支出</t>
  </si>
  <si>
    <t>21201</t>
  </si>
  <si>
    <t xml:space="preserve">    城乡社区管理事务</t>
  </si>
  <si>
    <t>2120104</t>
  </si>
  <si>
    <t xml:space="preserve">      城管执法</t>
  </si>
  <si>
    <t xml:space="preserve">      其他城乡社区管理事务支出</t>
  </si>
  <si>
    <t>21205</t>
  </si>
  <si>
    <t xml:space="preserve">    城乡社区环境卫生（款）</t>
  </si>
  <si>
    <t>2120501</t>
  </si>
  <si>
    <t xml:space="preserve">      城乡社区环境卫生（项）</t>
  </si>
  <si>
    <t>21208</t>
  </si>
  <si>
    <t>国有土地使用权出让收入安排的支出</t>
  </si>
  <si>
    <t>2120804</t>
  </si>
  <si>
    <t xml:space="preserve">  农村基础设施建设支出</t>
  </si>
  <si>
    <t>213</t>
  </si>
  <si>
    <t xml:space="preserve">  农林水支出</t>
  </si>
  <si>
    <t>21301</t>
  </si>
  <si>
    <t xml:space="preserve">    农业</t>
  </si>
  <si>
    <t>2130104</t>
  </si>
  <si>
    <t>2130108</t>
  </si>
  <si>
    <t xml:space="preserve">      病虫害控制</t>
  </si>
  <si>
    <t>2130126</t>
  </si>
  <si>
    <t xml:space="preserve">      农村公益事业</t>
  </si>
  <si>
    <t>2130199</t>
  </si>
  <si>
    <t xml:space="preserve">      其他农业支出</t>
  </si>
  <si>
    <t>21302</t>
  </si>
  <si>
    <t xml:space="preserve">    林业</t>
  </si>
  <si>
    <t>2130205</t>
  </si>
  <si>
    <t xml:space="preserve">      森林培育</t>
  </si>
  <si>
    <t>21303</t>
  </si>
  <si>
    <t xml:space="preserve">    水利</t>
  </si>
  <si>
    <t>2130399</t>
  </si>
  <si>
    <t xml:space="preserve">      其他水利支出</t>
  </si>
  <si>
    <t>214</t>
  </si>
  <si>
    <t xml:space="preserve">  交通运输支出</t>
  </si>
  <si>
    <t>21402</t>
  </si>
  <si>
    <t xml:space="preserve">    铁路运输</t>
  </si>
  <si>
    <t>2140206</t>
  </si>
  <si>
    <t xml:space="preserve">      铁路安全</t>
  </si>
  <si>
    <t>灾害防治及应急管理支出</t>
  </si>
  <si>
    <t>消防事务</t>
  </si>
  <si>
    <t>其他消防事务支出</t>
  </si>
  <si>
    <t>大兴区榆垡镇部门2020年支出预算表</t>
  </si>
  <si>
    <t>政府支出经济分类科目</t>
  </si>
  <si>
    <t>部门支出经济分类科目</t>
  </si>
  <si>
    <t>基本支出</t>
  </si>
  <si>
    <t>项目支出</t>
  </si>
  <si>
    <t>上缴上级支出</t>
  </si>
  <si>
    <t>事业单位经营支出</t>
  </si>
  <si>
    <t>对附属单位补助支出</t>
  </si>
  <si>
    <t>一般公共服务支出</t>
  </si>
  <si>
    <t>20101</t>
  </si>
  <si>
    <t xml:space="preserve">    人大事务</t>
  </si>
  <si>
    <t>2010101</t>
  </si>
  <si>
    <t>行政运行</t>
  </si>
  <si>
    <t>50502</t>
  </si>
  <si>
    <t>商品和服务支出</t>
  </si>
  <si>
    <t>30209</t>
  </si>
  <si>
    <t>物业管理费</t>
  </si>
  <si>
    <t>其他对个人和家庭的补助</t>
  </si>
  <si>
    <t>2010199</t>
  </si>
  <si>
    <t>其他人大事务支出</t>
  </si>
  <si>
    <t>会议费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</si>
  <si>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</si>
  <si>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</si>
  <si>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</si>
  <si>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</si>
  <si>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</si>
  <si>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</si>
  <si>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</si>
  <si>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</si>
  <si>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50102</t>
  </si>
  <si>
    <t>社会保障缴费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</si>
  <si>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</si>
  <si>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</si>
  <si>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</si>
  <si>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</si>
  <si>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</si>
  <si>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</si>
  <si>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</si>
  <si>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</si>
  <si>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50103</t>
  </si>
  <si>
    <t>住房公积金</t>
  </si>
  <si>
    <t>30113</t>
  </si>
  <si>
    <t>50199</t>
  </si>
  <si>
    <t>其他工资福利支出</t>
  </si>
  <si>
    <t>办公经费</t>
  </si>
  <si>
    <t>办公费</t>
  </si>
  <si>
    <t>印刷费</t>
  </si>
  <si>
    <t>水费</t>
  </si>
  <si>
    <t>电费</t>
  </si>
  <si>
    <t>30207</t>
  </si>
  <si>
    <t>邮电费</t>
  </si>
  <si>
    <t>30208</t>
  </si>
  <si>
    <t>取暖费</t>
  </si>
  <si>
    <t>30211</t>
  </si>
  <si>
    <t>差旅费</t>
  </si>
  <si>
    <t>30228</t>
  </si>
  <si>
    <t>工会经费</t>
  </si>
  <si>
    <t>30229</t>
  </si>
  <si>
    <t>福利费</t>
  </si>
  <si>
    <t>30239</t>
  </si>
  <si>
    <t>其他交通费用</t>
  </si>
  <si>
    <t>50202</t>
  </si>
  <si>
    <t>30215</t>
  </si>
  <si>
    <t>培训费</t>
  </si>
  <si>
    <t>30216</t>
  </si>
  <si>
    <t>50206</t>
  </si>
  <si>
    <t>公务接待费</t>
  </si>
  <si>
    <t>30217</t>
  </si>
  <si>
    <t>50208</t>
  </si>
  <si>
    <t>公务用车运行维护费</t>
  </si>
  <si>
    <t>30231</t>
  </si>
  <si>
    <t>50209</t>
  </si>
  <si>
    <t>维修（护）费</t>
  </si>
  <si>
    <t>30213</t>
  </si>
  <si>
    <t>其他商品和服务支出</t>
  </si>
  <si>
    <t>50999</t>
  </si>
  <si>
    <t>其他对个人和家庭补助</t>
  </si>
  <si>
    <t>30399</t>
  </si>
  <si>
    <t>50501</t>
  </si>
  <si>
    <t>工资福利支出</t>
  </si>
  <si>
    <t>30107</t>
  </si>
  <si>
    <t>绩效工资</t>
  </si>
  <si>
    <t>30199</t>
  </si>
  <si>
    <t>物业费用</t>
  </si>
  <si>
    <t>租赁费</t>
  </si>
  <si>
    <t>委托业务费</t>
  </si>
  <si>
    <t>咨询费</t>
  </si>
  <si>
    <t>劳务费</t>
  </si>
  <si>
    <t>社会福利和救助</t>
  </si>
  <si>
    <t>生活补助</t>
  </si>
  <si>
    <t>2010507</t>
  </si>
  <si>
    <t xml:space="preserve">  专项普查活动</t>
  </si>
  <si>
    <t xml:space="preserve"> 其他统计信息事务支出</t>
  </si>
  <si>
    <t>税收事务</t>
  </si>
  <si>
    <t>其他税收事务支出</t>
  </si>
  <si>
    <t>审计事务</t>
  </si>
  <si>
    <t>审计业务</t>
  </si>
  <si>
    <t>事业运行</t>
  </si>
  <si>
    <t>其他党委办公厅（室）及相关机构事务支出</t>
  </si>
  <si>
    <t>设备购置</t>
  </si>
  <si>
    <t>办公设备购置</t>
  </si>
  <si>
    <t>组织事务</t>
  </si>
  <si>
    <t>一般行政管理事务</t>
  </si>
  <si>
    <t>50299</t>
  </si>
  <si>
    <t>30299</t>
  </si>
  <si>
    <t xml:space="preserve">    其他一般公共服务支出(款)</t>
  </si>
  <si>
    <t xml:space="preserve">      国家赔偿费用支出</t>
  </si>
  <si>
    <t xml:space="preserve">      其他一般公共服务支出(项)</t>
  </si>
  <si>
    <t>20499</t>
  </si>
  <si>
    <t xml:space="preserve">    其他公共安全支出（款）</t>
  </si>
  <si>
    <t>2049901</t>
  </si>
  <si>
    <t xml:space="preserve">      其他公共安全支出(项)</t>
  </si>
  <si>
    <t>专用设备购置</t>
  </si>
  <si>
    <t>其他资本性支出</t>
  </si>
  <si>
    <t xml:space="preserve">  普通教育</t>
  </si>
  <si>
    <t>学前教育</t>
  </si>
  <si>
    <t>因公出国（境）费用</t>
  </si>
  <si>
    <t>资本性支出（一）</t>
  </si>
  <si>
    <t>小学教育</t>
  </si>
  <si>
    <t>初中教育</t>
  </si>
  <si>
    <t>其他普通教育支出</t>
  </si>
  <si>
    <t>奖励金</t>
  </si>
  <si>
    <t>成人初等教育</t>
  </si>
  <si>
    <t>文化</t>
  </si>
  <si>
    <t>旅游宣传</t>
  </si>
  <si>
    <t xml:space="preserve">   其他文化支出</t>
  </si>
  <si>
    <t>对个人和家庭的补助</t>
  </si>
  <si>
    <t>2080102</t>
  </si>
  <si>
    <t xml:space="preserve">  一般行政管理事务</t>
  </si>
  <si>
    <t>2080105</t>
  </si>
  <si>
    <t>劳动保障监察</t>
  </si>
  <si>
    <t>社会保险经办机构</t>
  </si>
  <si>
    <t>其他人力资源和社会保障管理事务支出</t>
  </si>
  <si>
    <t>行政单位离退休</t>
  </si>
  <si>
    <t>离退休费</t>
  </si>
  <si>
    <t>离休费</t>
  </si>
  <si>
    <t>退休费</t>
  </si>
  <si>
    <t>事业单位离退休</t>
  </si>
  <si>
    <t>离退休人员管理机构</t>
  </si>
  <si>
    <t>50905</t>
  </si>
  <si>
    <t>30301</t>
  </si>
  <si>
    <t>30302</t>
  </si>
  <si>
    <t>机关事业单位基本养老保险缴费支出</t>
  </si>
  <si>
    <t>机关事业单位职业年金缴费支出</t>
  </si>
  <si>
    <t>教育事业单位离退休</t>
  </si>
  <si>
    <t>就业补助</t>
  </si>
  <si>
    <t>职业培训补贴</t>
  </si>
  <si>
    <t>公益性岗位补贴</t>
  </si>
  <si>
    <t>其他就业补助支出</t>
  </si>
  <si>
    <t>抚恤</t>
  </si>
  <si>
    <t xml:space="preserve"> 优抚事业单位支出</t>
  </si>
  <si>
    <t>义务兵优待</t>
  </si>
  <si>
    <t>退役安置</t>
  </si>
  <si>
    <t>退役士兵安置</t>
  </si>
  <si>
    <t>20810</t>
  </si>
  <si>
    <t>社会福利</t>
  </si>
  <si>
    <t>2081002</t>
  </si>
  <si>
    <t>老年福利</t>
  </si>
  <si>
    <t>2081099</t>
  </si>
  <si>
    <t>其他社会福利支出</t>
  </si>
  <si>
    <t>残疾人事业</t>
  </si>
  <si>
    <t>残疾人康复</t>
  </si>
  <si>
    <t>其他残疾人事业支出</t>
  </si>
  <si>
    <t>农村最低生活保障金支出</t>
  </si>
  <si>
    <t>临时救助</t>
  </si>
  <si>
    <t>临时救助支出</t>
  </si>
  <si>
    <t>其他社会保障和就业支出(款)</t>
  </si>
  <si>
    <t xml:space="preserve"> 其他社会保障和就业支出（项）</t>
  </si>
  <si>
    <t>乡镇卫生院</t>
  </si>
  <si>
    <t>手续费</t>
  </si>
  <si>
    <t>专用材料费</t>
  </si>
  <si>
    <t>基础设施建设</t>
  </si>
  <si>
    <t>信息网络及软件购置更新</t>
  </si>
  <si>
    <t>计划生育事务</t>
  </si>
  <si>
    <t>计划生育服务</t>
  </si>
  <si>
    <t>2101102</t>
  </si>
  <si>
    <t>2101103</t>
  </si>
  <si>
    <t>公务员医疗补助</t>
  </si>
  <si>
    <t xml:space="preserve"> 其他城乡社区管理事务支出</t>
  </si>
  <si>
    <t>21203</t>
  </si>
  <si>
    <t xml:space="preserve">    城乡社区公共设施</t>
  </si>
  <si>
    <t>2120399</t>
  </si>
  <si>
    <t xml:space="preserve">      其他城乡社区公共设施支出</t>
  </si>
  <si>
    <t xml:space="preserve"> 城乡社区环境卫生</t>
  </si>
  <si>
    <t xml:space="preserve">  国有土地使用权出让收入及对应专项债务收入安排的支出</t>
  </si>
  <si>
    <t xml:space="preserve">    农村基础设施建设支出</t>
  </si>
  <si>
    <t xml:space="preserve">    事业运行</t>
  </si>
  <si>
    <t>交通运输支出</t>
  </si>
  <si>
    <t>铁路运输</t>
  </si>
  <si>
    <t>铁路安全</t>
  </si>
  <si>
    <t>大兴区榆垡镇部门2020年财政拨款收支预算表</t>
  </si>
  <si>
    <t>一般公共预算财政拨款预算数</t>
  </si>
  <si>
    <t>政府性基金预算财政拨款预算数</t>
  </si>
  <si>
    <t>一、本年收入</t>
  </si>
  <si>
    <t>一、本年支出</t>
  </si>
  <si>
    <t>（一）一般公共预算财政拨款收入</t>
  </si>
  <si>
    <t>（二）政府性基金预算财政拨款收入</t>
  </si>
  <si>
    <t>（三）事业收入</t>
  </si>
  <si>
    <t>四、科学技术支出</t>
  </si>
  <si>
    <t>五、文化旅游体育与传媒支出</t>
  </si>
  <si>
    <t>六、社会保障和就业支出</t>
  </si>
  <si>
    <t>八、节能环保支出</t>
  </si>
  <si>
    <t>九、城乡社区支出</t>
  </si>
  <si>
    <t>十、农林水支出</t>
  </si>
  <si>
    <t>十一、交通运输支出</t>
  </si>
  <si>
    <t>十二、灾害防治及应急管理支出</t>
  </si>
  <si>
    <t>十三、其他支出</t>
  </si>
  <si>
    <t>二、上年结转</t>
  </si>
  <si>
    <t>二、结转下年</t>
  </si>
  <si>
    <t>（一）一般公共预算拨款</t>
  </si>
  <si>
    <t>（二）政府性基金预算拨款</t>
  </si>
  <si>
    <t>大兴区榆垡镇部门2020年一般公共预算财政拨款支出预算表</t>
  </si>
  <si>
    <t>2019年执行数</t>
  </si>
  <si>
    <t>2020年年初预算数</t>
  </si>
  <si>
    <t>2020年预算数比上年执行数</t>
  </si>
  <si>
    <t>小计</t>
  </si>
  <si>
    <t>增减额</t>
  </si>
  <si>
    <t>增减%</t>
  </si>
  <si>
    <t xml:space="preserve">      其他人大事务支出</t>
  </si>
  <si>
    <t xml:space="preserve">      专项普查活动</t>
  </si>
  <si>
    <t>2010508</t>
  </si>
  <si>
    <t xml:space="preserve">      统计抽样调查</t>
  </si>
  <si>
    <t>20129</t>
  </si>
  <si>
    <t xml:space="preserve">    群众团体事务</t>
  </si>
  <si>
    <t>2012999</t>
  </si>
  <si>
    <t xml:space="preserve">      其他群众团体事务支出</t>
  </si>
  <si>
    <t>2013699</t>
  </si>
  <si>
    <t xml:space="preserve">      其他共产党事务支出</t>
  </si>
  <si>
    <t>20402</t>
  </si>
  <si>
    <t xml:space="preserve">    公安</t>
  </si>
  <si>
    <t>2040299</t>
  </si>
  <si>
    <t xml:space="preserve">      其他公安支出</t>
  </si>
  <si>
    <t>20409</t>
  </si>
  <si>
    <t xml:space="preserve">    国家保密</t>
  </si>
  <si>
    <t>2040901</t>
  </si>
  <si>
    <t>2050499</t>
  </si>
  <si>
    <t xml:space="preserve">      其他成人教育支出</t>
  </si>
  <si>
    <t>20507</t>
  </si>
  <si>
    <t xml:space="preserve">    特殊教育</t>
  </si>
  <si>
    <t>2050799</t>
  </si>
  <si>
    <t xml:space="preserve">      其他特殊教育支出</t>
  </si>
  <si>
    <t>20509</t>
  </si>
  <si>
    <t xml:space="preserve">    教育费附加安排的支出</t>
  </si>
  <si>
    <t>2050902</t>
  </si>
  <si>
    <t xml:space="preserve">      农村中小学教学设施</t>
  </si>
  <si>
    <t>2050999</t>
  </si>
  <si>
    <t xml:space="preserve">      其他教育费附加安排的支出</t>
  </si>
  <si>
    <t>20702</t>
  </si>
  <si>
    <t xml:space="preserve">    文物</t>
  </si>
  <si>
    <t>2070204</t>
  </si>
  <si>
    <t xml:space="preserve">      文物保护</t>
  </si>
  <si>
    <t>2080504</t>
  </si>
  <si>
    <t xml:space="preserve">      未归口管理的行政单位离退休</t>
  </si>
  <si>
    <t>2080902</t>
  </si>
  <si>
    <t xml:space="preserve">      军队移交政府的离退休人员安置</t>
  </si>
  <si>
    <t xml:space="preserve">    社会福利</t>
  </si>
  <si>
    <t>2081001</t>
  </si>
  <si>
    <t xml:space="preserve">      儿童福利</t>
  </si>
  <si>
    <t xml:space="preserve">      老年福利</t>
  </si>
  <si>
    <t xml:space="preserve">      其他社会福利支出</t>
  </si>
  <si>
    <t>2081105</t>
  </si>
  <si>
    <t xml:space="preserve">      残疾人就业和扶贫</t>
  </si>
  <si>
    <t>20816</t>
  </si>
  <si>
    <t xml:space="preserve">    红十字事业</t>
  </si>
  <si>
    <t>2081699</t>
  </si>
  <si>
    <t xml:space="preserve">      其他红十字事业支出</t>
  </si>
  <si>
    <t>2100399</t>
  </si>
  <si>
    <t xml:space="preserve">      其他基层医疗卫生机构支出</t>
  </si>
  <si>
    <t>2100409</t>
  </si>
  <si>
    <t xml:space="preserve">      重大公共卫生服务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</si>
  <si>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</si>
  <si>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</si>
  <si>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</si>
  <si>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</si>
  <si>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</si>
  <si>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中医(民族医)药专项</t>
  </si>
  <si>
    <t>医疗救助</t>
  </si>
  <si>
    <t xml:space="preserve"> 城乡医疗救助</t>
  </si>
  <si>
    <t>优抚对象医疗</t>
  </si>
  <si>
    <t xml:space="preserve"> 优抚对象医疗补助</t>
  </si>
  <si>
    <t>21099</t>
  </si>
  <si>
    <t xml:space="preserve">    其他医疗卫生与计划生育支出</t>
  </si>
  <si>
    <t>2109901</t>
  </si>
  <si>
    <t xml:space="preserve">      其他医疗卫生与计划生育支出</t>
  </si>
  <si>
    <t>2110399</t>
  </si>
  <si>
    <t xml:space="preserve">      其他污染防治支出</t>
  </si>
  <si>
    <t>21104</t>
  </si>
  <si>
    <t xml:space="preserve">    自然生态保护</t>
  </si>
  <si>
    <t>2110402</t>
  </si>
  <si>
    <t xml:space="preserve">      农村环境保护</t>
  </si>
  <si>
    <t>2130106</t>
  </si>
  <si>
    <t xml:space="preserve">      科技转化与推广服务</t>
  </si>
  <si>
    <t>2130111</t>
  </si>
  <si>
    <t xml:space="preserve">      统计监测与信息服务</t>
  </si>
  <si>
    <t>2130121</t>
  </si>
  <si>
    <t xml:space="preserve">      农业结构调整补贴</t>
  </si>
  <si>
    <t>2130122</t>
  </si>
  <si>
    <t xml:space="preserve">      农业生产资料与技术补贴</t>
  </si>
  <si>
    <t>2130221</t>
  </si>
  <si>
    <t xml:space="preserve">      林业产业化</t>
  </si>
  <si>
    <t>2130234</t>
  </si>
  <si>
    <t xml:space="preserve">      林业防灾减灾</t>
  </si>
  <si>
    <t>2130299</t>
  </si>
  <si>
    <t xml:space="preserve">      其他林业支出</t>
  </si>
  <si>
    <t>2130305</t>
  </si>
  <si>
    <t xml:space="preserve">      水利工程建设</t>
  </si>
  <si>
    <t>2130306</t>
  </si>
  <si>
    <t xml:space="preserve">      水利工程运行与维护</t>
  </si>
  <si>
    <t>21307</t>
  </si>
  <si>
    <t xml:space="preserve">    农村综合改革</t>
  </si>
  <si>
    <t>2130701</t>
  </si>
  <si>
    <t xml:space="preserve">      对村级一事一议补助</t>
  </si>
  <si>
    <t>2130705</t>
  </si>
  <si>
    <t xml:space="preserve">      对村民委员会和村党支部的补助</t>
  </si>
  <si>
    <t>2130799</t>
  </si>
  <si>
    <t xml:space="preserve">      其他农村综合改革支出</t>
  </si>
  <si>
    <t>21399</t>
  </si>
  <si>
    <t xml:space="preserve">    其他农林水事务支出（款）</t>
  </si>
  <si>
    <t>2139999</t>
  </si>
  <si>
    <t xml:space="preserve">      其他农林水事务支出（项）</t>
  </si>
  <si>
    <t>221</t>
  </si>
  <si>
    <t xml:space="preserve">  住房保障支出</t>
  </si>
  <si>
    <t>22101</t>
  </si>
  <si>
    <t xml:space="preserve">    保障性安居工程支出</t>
  </si>
  <si>
    <t>2210105</t>
  </si>
  <si>
    <t xml:space="preserve">      农村危房改造</t>
  </si>
  <si>
    <t>消防应急救援</t>
  </si>
  <si>
    <t>229</t>
  </si>
  <si>
    <t xml:space="preserve">  其他支出(类)</t>
  </si>
  <si>
    <t>22999</t>
  </si>
  <si>
    <t xml:space="preserve">    其他支出(款)</t>
  </si>
  <si>
    <t>2299901</t>
  </si>
  <si>
    <t xml:space="preserve">      其他支出(项)</t>
  </si>
  <si>
    <t xml:space="preserve"> 合计</t>
  </si>
  <si>
    <t>大兴区榆垡镇部门2020年一般公共预算财政拨款基本支出预算表</t>
  </si>
  <si>
    <t>2020年基本支出</t>
  </si>
  <si>
    <t>人员支出</t>
  </si>
  <si>
    <t>公用支出</t>
  </si>
  <si>
    <t>机关工资福利支出</t>
  </si>
  <si>
    <t>机关商品和服务支出</t>
  </si>
  <si>
    <t>对事业单位经常性补助</t>
  </si>
  <si>
    <t>本年政府性基金预算支出</t>
  </si>
  <si>
    <t>城乡社区支出</t>
  </si>
  <si>
    <t>农村基础设施建设支出</t>
  </si>
  <si>
    <t>30227</t>
  </si>
  <si>
    <t>大兴区榆垡镇部门2020年一般公共预算“三公经费”财政拨款支出预算表</t>
  </si>
  <si>
    <t>2019年预算数</t>
  </si>
  <si>
    <t>2019年预算执行数</t>
  </si>
  <si>
    <t>2020年预算数</t>
  </si>
  <si>
    <t>1.因公出国（境）费用</t>
  </si>
  <si>
    <t>2.公务接待费</t>
  </si>
  <si>
    <t>3.公务用车费</t>
  </si>
  <si>
    <t xml:space="preserve">  其中：（1）公务用车运行维护费</t>
  </si>
  <si>
    <t xml:space="preserve">        （2）公务用车购置</t>
  </si>
  <si>
    <t>七、卫生健康支出</t>
    <phoneticPr fontId="24" type="noConversion"/>
  </si>
  <si>
    <t>卫生健康支出</t>
    <phoneticPr fontId="2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</si>
</sst>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0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SimSun"/>
      <charset val="134"/>
    </font>
    <font>
      <sz val="10"/>
      <color rgb="FF000000"/>
      <name val="宋体"/>
      <charset val="134"/>
    </font>
    <font>
      <b/>
      <sz val="10"/>
      <name val="SimSun"/>
      <charset val="134"/>
    </font>
    <font>
      <sz val="10"/>
      <name val="SimSun"/>
      <charset val="134"/>
    </font>
    <font>
      <sz val="10"/>
      <name val="宋体"/>
      <charset val="134"/>
    </font>
    <font>
      <b/>
      <sz val="10"/>
      <color indexed="8"/>
      <name val="SimSun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0" fillId="2" borderId="3" xfId="0" applyNumberFormat="1" applyFill="1" applyBorder="1" applyAlignment="1">
      <alignment vertical="center"/>
    </xf>
    <xf numFmtId="176" fontId="0" fillId="2" borderId="3" xfId="0" applyNumberForma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76" fontId="11" fillId="0" borderId="1" xfId="0" applyNumberFormat="1" applyFont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176" fontId="12" fillId="0" borderId="1" xfId="0" applyNumberFormat="1" applyFont="1" applyBorder="1">
      <alignment vertical="center"/>
    </xf>
    <xf numFmtId="176" fontId="12" fillId="0" borderId="1" xfId="0" applyNumberFormat="1" applyFont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 wrapText="1"/>
    </xf>
    <xf numFmtId="176" fontId="13" fillId="0" borderId="9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176" fontId="13" fillId="0" borderId="9" xfId="0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176" fontId="12" fillId="0" borderId="8" xfId="0" applyNumberFormat="1" applyFont="1" applyBorder="1">
      <alignment vertical="center"/>
    </xf>
    <xf numFmtId="176" fontId="13" fillId="0" borderId="17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12" fillId="0" borderId="8" xfId="0" applyNumberFormat="1" applyFont="1" applyFill="1" applyBorder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12" fillId="0" borderId="8" xfId="0" applyNumberFormat="1" applyFont="1" applyBorder="1" applyAlignment="1">
      <alignment horizontal="right" vertical="center"/>
    </xf>
    <xf numFmtId="0" fontId="0" fillId="0" borderId="8" xfId="0" applyBorder="1">
      <alignment vertical="center"/>
    </xf>
    <xf numFmtId="176" fontId="1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13" fillId="0" borderId="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>
      <alignment vertical="center"/>
    </xf>
    <xf numFmtId="176" fontId="16" fillId="0" borderId="5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>
      <alignment vertical="center"/>
    </xf>
    <xf numFmtId="176" fontId="16" fillId="0" borderId="1" xfId="0" applyNumberFormat="1" applyFont="1" applyFill="1" applyBorder="1" applyAlignment="1">
      <alignment horizontal="righ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5" xfId="0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176" fontId="13" fillId="0" borderId="8" xfId="0" applyNumberFormat="1" applyFont="1" applyFill="1" applyBorder="1" applyAlignment="1">
      <alignment horizontal="righ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3" fillId="0" borderId="2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76" fontId="13" fillId="0" borderId="12" xfId="0" applyNumberFormat="1" applyFont="1" applyFill="1" applyBorder="1" applyAlignment="1">
      <alignment horizontal="right" vertical="center" wrapText="1"/>
    </xf>
    <xf numFmtId="176" fontId="13" fillId="0" borderId="0" xfId="0" applyNumberFormat="1" applyFont="1" applyFill="1" applyBorder="1" applyAlignment="1">
      <alignment horizontal="right" vertical="center" wrapText="1"/>
    </xf>
    <xf numFmtId="176" fontId="12" fillId="0" borderId="7" xfId="0" applyNumberFormat="1" applyFont="1" applyBorder="1" applyAlignment="1">
      <alignment horizontal="right" vertical="center"/>
    </xf>
    <xf numFmtId="0" fontId="13" fillId="0" borderId="19" xfId="0" applyFont="1" applyFill="1" applyBorder="1" applyAlignment="1">
      <alignment horizontal="left" vertical="center" wrapText="1"/>
    </xf>
    <xf numFmtId="176" fontId="12" fillId="0" borderId="5" xfId="0" applyNumberFormat="1" applyFont="1" applyBorder="1">
      <alignment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2" fillId="0" borderId="6" xfId="0" applyFont="1" applyFill="1" applyBorder="1" applyAlignment="1">
      <alignment horizontal="left" vertical="center"/>
    </xf>
    <xf numFmtId="0" fontId="23" fillId="0" borderId="0" xfId="0" applyFont="1" applyAlignment="1">
      <alignment vertical="center" wrapText="1"/>
    </xf>
    <xf numFmtId="176" fontId="13" fillId="0" borderId="22" xfId="0" applyNumberFormat="1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176" fontId="13" fillId="0" borderId="20" xfId="0" applyNumberFormat="1" applyFont="1" applyFill="1" applyBorder="1" applyAlignment="1">
      <alignment horizontal="right" vertical="center" wrapText="1"/>
    </xf>
    <xf numFmtId="176" fontId="12" fillId="0" borderId="5" xfId="0" applyNumberFormat="1" applyFont="1" applyBorder="1" applyAlignment="1">
      <alignment horizontal="right" vertical="center"/>
    </xf>
    <xf numFmtId="176" fontId="13" fillId="0" borderId="19" xfId="0" applyNumberFormat="1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left" vertical="center"/>
    </xf>
    <xf numFmtId="176" fontId="18" fillId="0" borderId="9" xfId="0" applyNumberFormat="1" applyFont="1" applyFill="1" applyBorder="1" applyAlignment="1">
      <alignment horizontal="right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1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176" fontId="0" fillId="0" borderId="8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6" fontId="0" fillId="0" borderId="3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H13" sqref="H13:J13"/>
    </sheetView>
  </sheetViews>
  <sheetFormatPr defaultColWidth="9" defaultRowHeight="13.5"/>
  <cols>
    <col min="1" max="1" width="14.625" customWidth="1"/>
    <col min="2" max="2" width="15.375" customWidth="1"/>
    <col min="8" max="10" width="9" style="66"/>
  </cols>
  <sheetData>
    <row r="1" spans="1:10" ht="18.95" customHeight="1"/>
    <row r="2" spans="1:10" ht="41.1" customHeight="1">
      <c r="A2" s="246" t="s">
        <v>0</v>
      </c>
      <c r="B2" s="246"/>
      <c r="C2" s="246"/>
      <c r="D2" s="246"/>
      <c r="E2" s="246"/>
      <c r="F2" s="246"/>
      <c r="G2" s="246"/>
      <c r="H2" s="247"/>
      <c r="I2" s="247"/>
      <c r="J2" s="247"/>
    </row>
    <row r="3" spans="1:10" ht="26.1" customHeight="1">
      <c r="H3" s="248" t="s">
        <v>1</v>
      </c>
      <c r="I3" s="248"/>
      <c r="J3" s="248"/>
    </row>
    <row r="4" spans="1:10" ht="24.95" customHeight="1">
      <c r="A4" s="244" t="s">
        <v>2</v>
      </c>
      <c r="B4" s="244"/>
      <c r="C4" s="244"/>
      <c r="D4" s="244"/>
      <c r="E4" s="235" t="s">
        <v>3</v>
      </c>
      <c r="F4" s="236"/>
      <c r="G4" s="236"/>
      <c r="H4" s="238"/>
      <c r="I4" s="238"/>
      <c r="J4" s="234"/>
    </row>
    <row r="5" spans="1:10" ht="24.95" customHeight="1">
      <c r="A5" s="244" t="s">
        <v>4</v>
      </c>
      <c r="B5" s="244"/>
      <c r="C5" s="244" t="s">
        <v>5</v>
      </c>
      <c r="D5" s="244"/>
      <c r="E5" s="244" t="s">
        <v>4</v>
      </c>
      <c r="F5" s="244"/>
      <c r="G5" s="244"/>
      <c r="H5" s="245" t="s">
        <v>5</v>
      </c>
      <c r="I5" s="245"/>
      <c r="J5" s="245"/>
    </row>
    <row r="6" spans="1:10" ht="24.95" customHeight="1">
      <c r="A6" s="243" t="s">
        <v>6</v>
      </c>
      <c r="B6" s="243"/>
      <c r="C6" s="245">
        <v>60759.716209999999</v>
      </c>
      <c r="D6" s="245"/>
      <c r="E6" s="231" t="s">
        <v>7</v>
      </c>
      <c r="F6" s="242"/>
      <c r="G6" s="232"/>
      <c r="H6" s="245">
        <v>11030.134529999999</v>
      </c>
      <c r="I6" s="245"/>
      <c r="J6" s="245"/>
    </row>
    <row r="7" spans="1:10" ht="24.95" customHeight="1">
      <c r="A7" s="243" t="s">
        <v>8</v>
      </c>
      <c r="B7" s="243"/>
      <c r="C7" s="245">
        <v>12596.5</v>
      </c>
      <c r="D7" s="245"/>
      <c r="E7" s="231" t="s">
        <v>9</v>
      </c>
      <c r="F7" s="242"/>
      <c r="G7" s="232"/>
      <c r="H7" s="245">
        <v>48.955288000000003</v>
      </c>
      <c r="I7" s="245"/>
      <c r="J7" s="245"/>
    </row>
    <row r="8" spans="1:10" ht="24.95" customHeight="1">
      <c r="A8" s="243" t="s">
        <v>10</v>
      </c>
      <c r="B8" s="243"/>
      <c r="C8" s="244">
        <v>6400</v>
      </c>
      <c r="D8" s="244"/>
      <c r="E8" s="231" t="s">
        <v>11</v>
      </c>
      <c r="F8" s="242"/>
      <c r="G8" s="232"/>
      <c r="H8" s="233">
        <v>15168.639289999999</v>
      </c>
      <c r="I8" s="238"/>
      <c r="J8" s="234"/>
    </row>
    <row r="9" spans="1:10" ht="24.95" customHeight="1">
      <c r="A9" s="243" t="s">
        <v>12</v>
      </c>
      <c r="B9" s="243"/>
      <c r="C9" s="244"/>
      <c r="D9" s="244"/>
      <c r="E9" s="231" t="s">
        <v>13</v>
      </c>
      <c r="F9" s="242"/>
      <c r="G9" s="232"/>
      <c r="H9" s="233">
        <v>730.67719999999997</v>
      </c>
      <c r="I9" s="238"/>
      <c r="J9" s="234"/>
    </row>
    <row r="10" spans="1:10" ht="24.95" customHeight="1">
      <c r="A10" s="243" t="s">
        <v>14</v>
      </c>
      <c r="B10" s="243"/>
      <c r="C10" s="244"/>
      <c r="D10" s="244"/>
      <c r="E10" s="231" t="s">
        <v>15</v>
      </c>
      <c r="F10" s="242"/>
      <c r="G10" s="232"/>
      <c r="H10" s="233">
        <v>5315.66273</v>
      </c>
      <c r="I10" s="238"/>
      <c r="J10" s="234"/>
    </row>
    <row r="11" spans="1:10" ht="24.95" customHeight="1">
      <c r="A11" s="243" t="s">
        <v>16</v>
      </c>
      <c r="B11" s="243"/>
      <c r="C11" s="235"/>
      <c r="D11" s="237"/>
      <c r="E11" s="231" t="s">
        <v>17</v>
      </c>
      <c r="F11" s="242"/>
      <c r="G11" s="232"/>
      <c r="H11" s="233">
        <f>4936.490168+6400</f>
        <v>11336.490168</v>
      </c>
      <c r="I11" s="238"/>
      <c r="J11" s="234"/>
    </row>
    <row r="12" spans="1:10" ht="24.95" customHeight="1">
      <c r="A12" s="243" t="s">
        <v>18</v>
      </c>
      <c r="B12" s="243"/>
      <c r="C12" s="235"/>
      <c r="D12" s="237"/>
      <c r="E12" s="231" t="s">
        <v>19</v>
      </c>
      <c r="F12" s="242"/>
      <c r="G12" s="232"/>
      <c r="H12" s="233">
        <v>300</v>
      </c>
      <c r="I12" s="238"/>
      <c r="J12" s="234"/>
    </row>
    <row r="13" spans="1:10" ht="24.95" customHeight="1">
      <c r="A13" s="243" t="s">
        <v>20</v>
      </c>
      <c r="B13" s="243"/>
      <c r="C13" s="235"/>
      <c r="D13" s="237"/>
      <c r="E13" s="231" t="s">
        <v>21</v>
      </c>
      <c r="F13" s="242"/>
      <c r="G13" s="232"/>
      <c r="H13" s="233">
        <v>19816.633999999998</v>
      </c>
      <c r="I13" s="238"/>
      <c r="J13" s="234"/>
    </row>
    <row r="14" spans="1:10" ht="24.95" customHeight="1">
      <c r="A14" s="235"/>
      <c r="B14" s="237"/>
      <c r="C14" s="235"/>
      <c r="D14" s="237"/>
      <c r="E14" s="231" t="s">
        <v>22</v>
      </c>
      <c r="F14" s="242"/>
      <c r="G14" s="232"/>
      <c r="H14" s="233">
        <v>15816.687</v>
      </c>
      <c r="I14" s="238"/>
      <c r="J14" s="234"/>
    </row>
    <row r="15" spans="1:10" ht="24.95" customHeight="1">
      <c r="A15" s="235"/>
      <c r="B15" s="237"/>
      <c r="C15" s="235"/>
      <c r="D15" s="237"/>
      <c r="E15" s="231" t="s">
        <v>23</v>
      </c>
      <c r="F15" s="242"/>
      <c r="G15" s="232"/>
      <c r="H15" s="233">
        <v>69.335999999999999</v>
      </c>
      <c r="I15" s="238"/>
      <c r="J15" s="234"/>
    </row>
    <row r="16" spans="1:10" ht="24.95" customHeight="1">
      <c r="A16" s="235"/>
      <c r="B16" s="237"/>
      <c r="C16" s="235"/>
      <c r="D16" s="237"/>
      <c r="E16" s="231" t="s">
        <v>24</v>
      </c>
      <c r="F16" s="242"/>
      <c r="G16" s="232"/>
      <c r="H16" s="233">
        <v>123</v>
      </c>
      <c r="I16" s="238"/>
      <c r="J16" s="234"/>
    </row>
    <row r="17" spans="1:10" ht="24.95" customHeight="1">
      <c r="A17" s="235"/>
      <c r="B17" s="237"/>
      <c r="C17" s="235"/>
      <c r="D17" s="237"/>
      <c r="E17" s="235"/>
      <c r="F17" s="236"/>
      <c r="G17" s="237"/>
      <c r="H17" s="233"/>
      <c r="I17" s="238"/>
      <c r="J17" s="234"/>
    </row>
    <row r="18" spans="1:10" ht="24.95" customHeight="1">
      <c r="A18" s="235"/>
      <c r="B18" s="237"/>
      <c r="C18" s="235"/>
      <c r="D18" s="237"/>
      <c r="E18" s="235"/>
      <c r="F18" s="236"/>
      <c r="G18" s="237"/>
      <c r="H18" s="233"/>
      <c r="I18" s="238"/>
      <c r="J18" s="234"/>
    </row>
    <row r="19" spans="1:10" ht="24.95" customHeight="1">
      <c r="A19" s="235"/>
      <c r="B19" s="237"/>
      <c r="C19" s="235"/>
      <c r="D19" s="237"/>
      <c r="E19" s="235"/>
      <c r="F19" s="236"/>
      <c r="G19" s="237"/>
      <c r="H19" s="233"/>
      <c r="I19" s="238"/>
      <c r="J19" s="234"/>
    </row>
    <row r="20" spans="1:10" ht="24.95" customHeight="1">
      <c r="A20" s="235"/>
      <c r="B20" s="237"/>
      <c r="C20" s="235"/>
      <c r="D20" s="237"/>
      <c r="E20" s="235"/>
      <c r="F20" s="236"/>
      <c r="G20" s="237"/>
      <c r="H20" s="233"/>
      <c r="I20" s="238"/>
      <c r="J20" s="234"/>
    </row>
    <row r="21" spans="1:10" ht="24.95" customHeight="1">
      <c r="A21" s="235"/>
      <c r="B21" s="237"/>
      <c r="C21" s="235"/>
      <c r="D21" s="237"/>
      <c r="E21" s="235"/>
      <c r="F21" s="236"/>
      <c r="G21" s="237"/>
      <c r="H21" s="233"/>
      <c r="I21" s="238"/>
      <c r="J21" s="234"/>
    </row>
    <row r="22" spans="1:10" ht="24.95" customHeight="1">
      <c r="A22" s="235"/>
      <c r="B22" s="237"/>
      <c r="C22" s="235"/>
      <c r="D22" s="237"/>
      <c r="E22" s="235"/>
      <c r="F22" s="236"/>
      <c r="G22" s="237"/>
      <c r="H22" s="233"/>
      <c r="I22" s="238"/>
      <c r="J22" s="234"/>
    </row>
    <row r="23" spans="1:10" ht="24.95" customHeight="1">
      <c r="A23" s="235"/>
      <c r="B23" s="237"/>
      <c r="C23" s="235"/>
      <c r="D23" s="237"/>
      <c r="E23" s="235"/>
      <c r="F23" s="236"/>
      <c r="G23" s="237"/>
      <c r="H23" s="233"/>
      <c r="I23" s="238"/>
      <c r="J23" s="234"/>
    </row>
    <row r="24" spans="1:10" ht="24.95" customHeight="1">
      <c r="A24" s="239" t="s">
        <v>25</v>
      </c>
      <c r="B24" s="240"/>
      <c r="C24" s="233">
        <f>SUM(C6:D8)</f>
        <v>79756.216209999999</v>
      </c>
      <c r="D24" s="234"/>
      <c r="E24" s="239" t="s">
        <v>26</v>
      </c>
      <c r="F24" s="241"/>
      <c r="G24" s="240"/>
      <c r="H24" s="233">
        <f>SUM(H6:J23)</f>
        <v>79756.216205999997</v>
      </c>
      <c r="I24" s="238"/>
      <c r="J24" s="234"/>
    </row>
    <row r="25" spans="1:10" ht="24.95" customHeight="1">
      <c r="A25" s="231" t="s">
        <v>27</v>
      </c>
      <c r="B25" s="232"/>
      <c r="C25" s="233"/>
      <c r="D25" s="234"/>
      <c r="E25" s="235" t="s">
        <v>28</v>
      </c>
      <c r="F25" s="236"/>
      <c r="G25" s="237"/>
      <c r="H25" s="233"/>
      <c r="I25" s="238"/>
      <c r="J25" s="234"/>
    </row>
    <row r="26" spans="1:10" ht="24.95" customHeight="1">
      <c r="A26" s="231" t="s">
        <v>29</v>
      </c>
      <c r="B26" s="232"/>
      <c r="C26" s="233"/>
      <c r="D26" s="234"/>
      <c r="E26" s="235"/>
      <c r="F26" s="236"/>
      <c r="G26" s="237"/>
      <c r="H26" s="233"/>
      <c r="I26" s="238"/>
      <c r="J26" s="234"/>
    </row>
    <row r="27" spans="1:10" ht="24.95" customHeight="1">
      <c r="A27" s="239" t="s">
        <v>30</v>
      </c>
      <c r="B27" s="240"/>
      <c r="C27" s="233">
        <f>SUM(C24:D26)</f>
        <v>79756.216209999999</v>
      </c>
      <c r="D27" s="234"/>
      <c r="E27" s="239" t="s">
        <v>31</v>
      </c>
      <c r="F27" s="241"/>
      <c r="G27" s="240"/>
      <c r="H27" s="233">
        <f>SUM(H24:J26)</f>
        <v>79756.216205999997</v>
      </c>
      <c r="I27" s="238"/>
      <c r="J27" s="234"/>
    </row>
  </sheetData>
  <mergeCells count="96">
    <mergeCell ref="A2:J2"/>
    <mergeCell ref="H3:J3"/>
    <mergeCell ref="A4:D4"/>
    <mergeCell ref="E4:J4"/>
    <mergeCell ref="A5:B5"/>
    <mergeCell ref="C5:D5"/>
    <mergeCell ref="E5:G5"/>
    <mergeCell ref="H5:J5"/>
    <mergeCell ref="A6:B6"/>
    <mergeCell ref="C6:D6"/>
    <mergeCell ref="E6:G6"/>
    <mergeCell ref="H6:J6"/>
    <mergeCell ref="A7:B7"/>
    <mergeCell ref="C7:D7"/>
    <mergeCell ref="E7:G7"/>
    <mergeCell ref="H7:J7"/>
    <mergeCell ref="A8:B8"/>
    <mergeCell ref="C8:D8"/>
    <mergeCell ref="E8:G8"/>
    <mergeCell ref="H8:J8"/>
    <mergeCell ref="A9:B9"/>
    <mergeCell ref="C9:D9"/>
    <mergeCell ref="E9:G9"/>
    <mergeCell ref="H9:J9"/>
    <mergeCell ref="A10:B10"/>
    <mergeCell ref="C10:D10"/>
    <mergeCell ref="E10:G10"/>
    <mergeCell ref="H10:J10"/>
    <mergeCell ref="A11:B11"/>
    <mergeCell ref="C11:D11"/>
    <mergeCell ref="E11:G11"/>
    <mergeCell ref="H11:J11"/>
    <mergeCell ref="A12:B12"/>
    <mergeCell ref="C12:D12"/>
    <mergeCell ref="E12:G12"/>
    <mergeCell ref="H12:J12"/>
    <mergeCell ref="A13:B13"/>
    <mergeCell ref="C13:D13"/>
    <mergeCell ref="E13:G13"/>
    <mergeCell ref="H13:J13"/>
    <mergeCell ref="A14:B14"/>
    <mergeCell ref="C14:D14"/>
    <mergeCell ref="E14:G14"/>
    <mergeCell ref="H14:J14"/>
    <mergeCell ref="A15:B15"/>
    <mergeCell ref="C15:D15"/>
    <mergeCell ref="E15:G15"/>
    <mergeCell ref="H15:J15"/>
    <mergeCell ref="A16:B16"/>
    <mergeCell ref="C16:D16"/>
    <mergeCell ref="E16:G16"/>
    <mergeCell ref="H16:J16"/>
    <mergeCell ref="A17:B17"/>
    <mergeCell ref="C17:D17"/>
    <mergeCell ref="E17:G17"/>
    <mergeCell ref="H17:J17"/>
    <mergeCell ref="A18:B18"/>
    <mergeCell ref="C18:D18"/>
    <mergeCell ref="E18:G18"/>
    <mergeCell ref="H18:J18"/>
    <mergeCell ref="A19:B19"/>
    <mergeCell ref="C19:D19"/>
    <mergeCell ref="E19:G19"/>
    <mergeCell ref="H19:J19"/>
    <mergeCell ref="A20:B20"/>
    <mergeCell ref="C20:D20"/>
    <mergeCell ref="E20:G20"/>
    <mergeCell ref="H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3:B23"/>
    <mergeCell ref="C23:D23"/>
    <mergeCell ref="E23:G23"/>
    <mergeCell ref="H23:J23"/>
    <mergeCell ref="A24:B24"/>
    <mergeCell ref="C24:D24"/>
    <mergeCell ref="E24:G24"/>
    <mergeCell ref="H24:J24"/>
    <mergeCell ref="A25:B25"/>
    <mergeCell ref="C25:D25"/>
    <mergeCell ref="E25:G25"/>
    <mergeCell ref="H25:J25"/>
    <mergeCell ref="A26:B26"/>
    <mergeCell ref="C26:D26"/>
    <mergeCell ref="E26:G26"/>
    <mergeCell ref="H26:J26"/>
    <mergeCell ref="A27:B27"/>
    <mergeCell ref="C27:D27"/>
    <mergeCell ref="E27:G27"/>
    <mergeCell ref="H27:J27"/>
  </mergeCells>
  <phoneticPr fontId="24" type="noConversion"/>
  <printOptions horizontalCentered="1"/>
  <pageMargins left="0.196527777777778" right="0.196527777777778" top="0.74791666666666701" bottom="0.74791666666666701" header="0.31388888888888899" footer="0.31388888888888899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31"/>
  <sheetViews>
    <sheetView workbookViewId="0">
      <pane ySplit="5" topLeftCell="A6" activePane="bottomLeft" state="frozen"/>
      <selection pane="bottomLeft" activeCell="D93" sqref="D93"/>
    </sheetView>
  </sheetViews>
  <sheetFormatPr defaultColWidth="9" defaultRowHeight="13.5"/>
  <cols>
    <col min="1" max="1" width="9.625" style="213" customWidth="1"/>
    <col min="2" max="2" width="33.25" style="213" customWidth="1"/>
    <col min="3" max="3" width="11.625" style="21"/>
    <col min="4" max="4" width="9.625" style="21" customWidth="1"/>
    <col min="5" max="5" width="12.375" style="21" customWidth="1"/>
    <col min="6" max="6" width="11.375" style="21" customWidth="1"/>
    <col min="7" max="7" width="10.25" style="21" customWidth="1"/>
    <col min="8" max="8" width="9.75" style="21" customWidth="1"/>
    <col min="9" max="13" width="9" style="21"/>
    <col min="15" max="15" width="15.875" customWidth="1"/>
  </cols>
  <sheetData>
    <row r="2" spans="1:13" ht="30" customHeight="1">
      <c r="A2" s="249" t="s">
        <v>32</v>
      </c>
      <c r="B2" s="249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ht="20.100000000000001" customHeight="1">
      <c r="L3" s="248" t="s">
        <v>1</v>
      </c>
      <c r="M3" s="248"/>
    </row>
    <row r="4" spans="1:13" ht="24.95" customHeight="1">
      <c r="A4" s="243" t="s">
        <v>33</v>
      </c>
      <c r="B4" s="243"/>
      <c r="C4" s="245" t="s">
        <v>34</v>
      </c>
      <c r="D4" s="245" t="s">
        <v>35</v>
      </c>
      <c r="E4" s="250" t="s">
        <v>36</v>
      </c>
      <c r="F4" s="250" t="s">
        <v>37</v>
      </c>
      <c r="G4" s="245" t="s">
        <v>38</v>
      </c>
      <c r="H4" s="245"/>
      <c r="I4" s="250" t="s">
        <v>39</v>
      </c>
      <c r="J4" s="250" t="s">
        <v>40</v>
      </c>
      <c r="K4" s="250" t="s">
        <v>41</v>
      </c>
      <c r="L4" s="245" t="s">
        <v>42</v>
      </c>
      <c r="M4" s="250" t="s">
        <v>43</v>
      </c>
    </row>
    <row r="5" spans="1:13" ht="40.5">
      <c r="A5" s="69" t="s">
        <v>44</v>
      </c>
      <c r="B5" s="2" t="s">
        <v>45</v>
      </c>
      <c r="C5" s="245"/>
      <c r="D5" s="245"/>
      <c r="E5" s="250"/>
      <c r="F5" s="250"/>
      <c r="G5" s="22" t="s">
        <v>46</v>
      </c>
      <c r="H5" s="214" t="s">
        <v>12</v>
      </c>
      <c r="I5" s="250"/>
      <c r="J5" s="250"/>
      <c r="K5" s="250"/>
      <c r="L5" s="245"/>
      <c r="M5" s="250"/>
    </row>
    <row r="6" spans="1:13" s="212" customFormat="1" ht="33" customHeight="1">
      <c r="A6" s="215" t="s">
        <v>47</v>
      </c>
      <c r="B6" s="216" t="s">
        <v>34</v>
      </c>
      <c r="C6" s="24">
        <f>SUM(D6+E6+F6+G6+I6+J6+K6+L6+M6)</f>
        <v>79756.216209000006</v>
      </c>
      <c r="D6" s="24"/>
      <c r="E6" s="24">
        <f>E7+E27+E30+E38+E42+E73+E83+E86+E94+E104+E107+E110</f>
        <v>60759.716208999998</v>
      </c>
      <c r="F6" s="24">
        <f>F7+F27+F30+F38+F42+F73+F83+F86+F94+F104+F107+F110</f>
        <v>12596.5</v>
      </c>
      <c r="G6" s="24">
        <f>G7+G27+G30+G38+G42+G73+G83+G86+G94+G104+G107+G110</f>
        <v>6400</v>
      </c>
      <c r="H6" s="24">
        <f>H7+H27+H30+H38+H42+H73+H83+H86+H94+H104+H107+H110</f>
        <v>0</v>
      </c>
      <c r="I6" s="24"/>
      <c r="J6" s="24"/>
      <c r="K6" s="24"/>
      <c r="L6" s="24"/>
      <c r="M6" s="24"/>
    </row>
    <row r="7" spans="1:13" ht="33.950000000000003" customHeight="1">
      <c r="A7" s="59" t="s">
        <v>48</v>
      </c>
      <c r="B7" s="217" t="s">
        <v>49</v>
      </c>
      <c r="C7" s="22">
        <f t="shared" ref="C7:C38" si="0">SUM(D7+E7+F7+G7+I7+J7+K7+L7+M7)</f>
        <v>11030.134524999999</v>
      </c>
      <c r="D7" s="22"/>
      <c r="E7" s="22">
        <v>11030.134524999999</v>
      </c>
      <c r="F7" s="22"/>
      <c r="G7" s="22"/>
      <c r="H7" s="22"/>
      <c r="I7" s="22"/>
      <c r="J7" s="22"/>
      <c r="K7" s="22"/>
      <c r="L7" s="22"/>
      <c r="M7" s="22"/>
    </row>
    <row r="8" spans="1:13" ht="33.950000000000003" customHeight="1">
      <c r="A8" s="59" t="s">
        <v>50</v>
      </c>
      <c r="B8" s="217" t="s">
        <v>51</v>
      </c>
      <c r="C8" s="22">
        <f t="shared" si="0"/>
        <v>6108.4735250000003</v>
      </c>
      <c r="D8" s="22"/>
      <c r="E8" s="22">
        <v>6108.4735250000003</v>
      </c>
      <c r="F8" s="22"/>
      <c r="G8" s="22"/>
      <c r="H8" s="22"/>
      <c r="I8" s="22"/>
      <c r="J8" s="22"/>
      <c r="K8" s="22"/>
      <c r="L8" s="22"/>
      <c r="M8" s="22"/>
    </row>
    <row r="9" spans="1:13" ht="33.950000000000003" customHeight="1">
      <c r="A9" s="59" t="s">
        <v>52</v>
      </c>
      <c r="B9" s="217" t="s">
        <v>53</v>
      </c>
      <c r="C9" s="22">
        <f t="shared" si="0"/>
        <v>2233.5005000000001</v>
      </c>
      <c r="D9" s="22"/>
      <c r="E9" s="218">
        <v>2233.5005000000001</v>
      </c>
      <c r="F9" s="22"/>
      <c r="G9" s="22"/>
      <c r="H9" s="22"/>
      <c r="I9" s="22"/>
      <c r="J9" s="22"/>
      <c r="K9" s="22"/>
      <c r="L9" s="22"/>
      <c r="M9" s="22"/>
    </row>
    <row r="10" spans="1:13" ht="33.950000000000003" customHeight="1">
      <c r="A10" s="219" t="s">
        <v>54</v>
      </c>
      <c r="B10" s="220" t="s">
        <v>55</v>
      </c>
      <c r="C10" s="22">
        <f t="shared" si="0"/>
        <v>144.86160000000001</v>
      </c>
      <c r="D10" s="22"/>
      <c r="E10" s="22">
        <v>144.86160000000001</v>
      </c>
      <c r="F10" s="22"/>
      <c r="G10" s="22"/>
      <c r="H10" s="22"/>
      <c r="I10" s="22"/>
      <c r="J10" s="22"/>
      <c r="K10" s="22"/>
      <c r="L10" s="22"/>
      <c r="M10" s="22"/>
    </row>
    <row r="11" spans="1:13" ht="33.950000000000003" customHeight="1">
      <c r="A11" s="219" t="s">
        <v>56</v>
      </c>
      <c r="B11" s="220" t="s">
        <v>57</v>
      </c>
      <c r="C11" s="22">
        <f t="shared" si="0"/>
        <v>3730.1114250000001</v>
      </c>
      <c r="D11" s="22"/>
      <c r="E11" s="22">
        <v>3730.1114250000001</v>
      </c>
      <c r="F11" s="22"/>
      <c r="G11" s="22"/>
      <c r="H11" s="22"/>
      <c r="I11" s="22"/>
      <c r="J11" s="22"/>
      <c r="K11" s="22"/>
      <c r="L11" s="22"/>
      <c r="M11" s="22"/>
    </row>
    <row r="12" spans="1:13" ht="33.950000000000003" customHeight="1">
      <c r="A12" s="219" t="s">
        <v>58</v>
      </c>
      <c r="B12" s="220" t="s">
        <v>59</v>
      </c>
      <c r="C12" s="22">
        <f t="shared" si="0"/>
        <v>275.27999999999997</v>
      </c>
      <c r="D12" s="22"/>
      <c r="E12" s="22">
        <v>275.27999999999997</v>
      </c>
      <c r="F12" s="22"/>
      <c r="G12" s="22"/>
      <c r="H12" s="22"/>
      <c r="I12" s="22"/>
      <c r="J12" s="22"/>
      <c r="K12" s="22"/>
      <c r="L12" s="22"/>
      <c r="M12" s="22"/>
    </row>
    <row r="13" spans="1:13" ht="33.950000000000003" customHeight="1">
      <c r="A13" s="219" t="s">
        <v>60</v>
      </c>
      <c r="B13" s="220" t="s">
        <v>61</v>
      </c>
      <c r="C13" s="22">
        <f t="shared" si="0"/>
        <v>275.27999999999997</v>
      </c>
      <c r="D13" s="22"/>
      <c r="E13" s="22">
        <v>275.27999999999997</v>
      </c>
      <c r="F13" s="22"/>
      <c r="G13" s="22"/>
      <c r="H13" s="22"/>
      <c r="I13" s="22"/>
      <c r="J13" s="22"/>
      <c r="K13" s="22"/>
      <c r="L13" s="22"/>
      <c r="M13" s="22"/>
    </row>
    <row r="14" spans="1:13" ht="33.950000000000003" customHeight="1">
      <c r="A14" s="219" t="s">
        <v>62</v>
      </c>
      <c r="B14" s="220" t="s">
        <v>63</v>
      </c>
      <c r="C14" s="22">
        <f t="shared" si="0"/>
        <v>260.43959999999998</v>
      </c>
      <c r="D14" s="22"/>
      <c r="E14" s="22">
        <v>260.43959999999998</v>
      </c>
      <c r="F14" s="22"/>
      <c r="G14" s="22"/>
      <c r="H14" s="22"/>
      <c r="I14" s="22"/>
      <c r="J14" s="22"/>
      <c r="K14" s="22"/>
      <c r="L14" s="22"/>
      <c r="M14" s="22"/>
    </row>
    <row r="15" spans="1:13" ht="33.950000000000003" customHeight="1">
      <c r="A15" s="219" t="s">
        <v>64</v>
      </c>
      <c r="B15" s="220" t="s">
        <v>55</v>
      </c>
      <c r="C15" s="22">
        <f t="shared" si="0"/>
        <v>260.43959999999998</v>
      </c>
      <c r="D15" s="22"/>
      <c r="E15" s="22">
        <v>260.43959999999998</v>
      </c>
      <c r="F15" s="22"/>
      <c r="G15" s="22"/>
      <c r="H15" s="22"/>
      <c r="I15" s="22"/>
      <c r="J15" s="22"/>
      <c r="K15" s="22"/>
      <c r="L15" s="22"/>
      <c r="M15" s="22"/>
    </row>
    <row r="16" spans="1:13" ht="33.950000000000003" customHeight="1">
      <c r="A16" s="219" t="s">
        <v>65</v>
      </c>
      <c r="B16" s="220" t="s">
        <v>66</v>
      </c>
      <c r="C16" s="22">
        <f t="shared" si="0"/>
        <v>20</v>
      </c>
      <c r="D16" s="22"/>
      <c r="E16" s="22">
        <v>20</v>
      </c>
      <c r="F16" s="22"/>
      <c r="G16" s="22"/>
      <c r="H16" s="22"/>
      <c r="I16" s="22"/>
      <c r="J16" s="22"/>
      <c r="K16" s="22"/>
      <c r="L16" s="22"/>
      <c r="M16" s="22"/>
    </row>
    <row r="17" spans="1:13" ht="33.950000000000003" customHeight="1">
      <c r="A17" s="219" t="s">
        <v>67</v>
      </c>
      <c r="B17" s="220" t="s">
        <v>68</v>
      </c>
      <c r="C17" s="22">
        <f t="shared" si="0"/>
        <v>20</v>
      </c>
      <c r="D17" s="22"/>
      <c r="E17" s="22">
        <v>20</v>
      </c>
      <c r="F17" s="22"/>
      <c r="G17" s="22"/>
      <c r="H17" s="22"/>
      <c r="I17" s="22"/>
      <c r="J17" s="22"/>
      <c r="K17" s="22"/>
      <c r="L17" s="22"/>
      <c r="M17" s="22"/>
    </row>
    <row r="18" spans="1:13" ht="33.950000000000003" customHeight="1">
      <c r="A18" s="219" t="s">
        <v>69</v>
      </c>
      <c r="B18" s="220" t="s">
        <v>70</v>
      </c>
      <c r="C18" s="22">
        <f t="shared" si="0"/>
        <v>255</v>
      </c>
      <c r="D18" s="22"/>
      <c r="E18" s="22">
        <v>255</v>
      </c>
      <c r="F18" s="22"/>
      <c r="G18" s="22"/>
      <c r="H18" s="22"/>
      <c r="I18" s="22"/>
      <c r="J18" s="22"/>
      <c r="K18" s="22"/>
      <c r="L18" s="22"/>
      <c r="M18" s="22"/>
    </row>
    <row r="19" spans="1:13" ht="33.950000000000003" customHeight="1">
      <c r="A19" s="219" t="s">
        <v>71</v>
      </c>
      <c r="B19" s="220" t="s">
        <v>72</v>
      </c>
      <c r="C19" s="22">
        <f t="shared" si="0"/>
        <v>255</v>
      </c>
      <c r="D19" s="22"/>
      <c r="E19" s="22">
        <v>255</v>
      </c>
      <c r="F19" s="22"/>
      <c r="G19" s="22"/>
      <c r="H19" s="22"/>
      <c r="I19" s="22"/>
      <c r="J19" s="22"/>
      <c r="K19" s="22"/>
      <c r="L19" s="22"/>
      <c r="M19" s="22"/>
    </row>
    <row r="20" spans="1:13" ht="33.950000000000003" customHeight="1">
      <c r="A20" s="219" t="s">
        <v>73</v>
      </c>
      <c r="B20" s="220" t="s">
        <v>74</v>
      </c>
      <c r="C20" s="22">
        <f t="shared" si="0"/>
        <v>785.26139999999998</v>
      </c>
      <c r="D20" s="22"/>
      <c r="E20" s="22">
        <v>785.26139999999998</v>
      </c>
      <c r="F20" s="22"/>
      <c r="G20" s="22"/>
      <c r="H20" s="22"/>
      <c r="I20" s="22"/>
      <c r="J20" s="22"/>
      <c r="K20" s="22"/>
      <c r="L20" s="22"/>
      <c r="M20" s="22"/>
    </row>
    <row r="21" spans="1:13" ht="33.950000000000003" customHeight="1">
      <c r="A21" s="219" t="s">
        <v>75</v>
      </c>
      <c r="B21" s="220" t="s">
        <v>53</v>
      </c>
      <c r="C21" s="22">
        <f t="shared" si="0"/>
        <v>175.12479999999999</v>
      </c>
      <c r="D21" s="22"/>
      <c r="E21" s="22">
        <v>175.12479999999999</v>
      </c>
      <c r="F21" s="22"/>
      <c r="G21" s="22"/>
      <c r="H21" s="22"/>
      <c r="I21" s="22"/>
      <c r="J21" s="22"/>
      <c r="K21" s="22"/>
      <c r="L21" s="22"/>
      <c r="M21" s="22"/>
    </row>
    <row r="22" spans="1:13" ht="33.950000000000003" customHeight="1">
      <c r="A22" s="219" t="s">
        <v>76</v>
      </c>
      <c r="B22" s="220" t="s">
        <v>77</v>
      </c>
      <c r="C22" s="22">
        <f t="shared" si="0"/>
        <v>610.13660000000004</v>
      </c>
      <c r="D22" s="22"/>
      <c r="E22" s="22">
        <v>610.13660000000004</v>
      </c>
      <c r="F22" s="22"/>
      <c r="G22" s="22"/>
      <c r="H22" s="22"/>
      <c r="I22" s="22"/>
      <c r="J22" s="22"/>
      <c r="K22" s="22"/>
      <c r="L22" s="22"/>
      <c r="M22" s="22"/>
    </row>
    <row r="23" spans="1:13" ht="33.950000000000003" customHeight="1">
      <c r="A23" s="219" t="s">
        <v>78</v>
      </c>
      <c r="B23" s="220" t="s">
        <v>79</v>
      </c>
      <c r="C23" s="22">
        <f t="shared" si="0"/>
        <v>3046.18</v>
      </c>
      <c r="D23" s="22"/>
      <c r="E23" s="22">
        <v>3046.18</v>
      </c>
      <c r="F23" s="22"/>
      <c r="G23" s="22"/>
      <c r="H23" s="22"/>
      <c r="I23" s="22"/>
      <c r="J23" s="22"/>
      <c r="K23" s="22"/>
      <c r="L23" s="22"/>
      <c r="M23" s="22"/>
    </row>
    <row r="24" spans="1:13" ht="33.950000000000003" customHeight="1">
      <c r="A24" s="219" t="s">
        <v>80</v>
      </c>
      <c r="B24" s="220" t="s">
        <v>81</v>
      </c>
      <c r="C24" s="22">
        <f t="shared" si="0"/>
        <v>3046.18</v>
      </c>
      <c r="D24" s="22"/>
      <c r="E24" s="22">
        <v>3046.18</v>
      </c>
      <c r="F24" s="22"/>
      <c r="G24" s="22"/>
      <c r="H24" s="22"/>
      <c r="I24" s="22"/>
      <c r="J24" s="22"/>
      <c r="K24" s="22"/>
      <c r="L24" s="22"/>
      <c r="M24" s="22"/>
    </row>
    <row r="25" spans="1:13" ht="33.950000000000003" customHeight="1">
      <c r="A25" s="219" t="s">
        <v>82</v>
      </c>
      <c r="B25" s="220" t="s">
        <v>83</v>
      </c>
      <c r="C25" s="22">
        <f t="shared" si="0"/>
        <v>279.5</v>
      </c>
      <c r="D25" s="22"/>
      <c r="E25" s="22">
        <v>279.5</v>
      </c>
      <c r="F25" s="22"/>
      <c r="G25" s="22"/>
      <c r="H25" s="22"/>
      <c r="I25" s="22"/>
      <c r="J25" s="22"/>
      <c r="K25" s="22"/>
      <c r="L25" s="22"/>
      <c r="M25" s="22"/>
    </row>
    <row r="26" spans="1:13" ht="33.950000000000003" customHeight="1">
      <c r="A26" s="219" t="s">
        <v>84</v>
      </c>
      <c r="B26" s="220" t="s">
        <v>81</v>
      </c>
      <c r="C26" s="22">
        <f t="shared" si="0"/>
        <v>279.5</v>
      </c>
      <c r="D26" s="22"/>
      <c r="E26" s="22">
        <v>279.5</v>
      </c>
      <c r="F26" s="22"/>
      <c r="G26" s="22"/>
      <c r="H26" s="22"/>
      <c r="I26" s="22"/>
      <c r="J26" s="22"/>
      <c r="K26" s="22"/>
      <c r="L26" s="22"/>
      <c r="M26" s="22"/>
    </row>
    <row r="27" spans="1:13" ht="33.950000000000003" customHeight="1">
      <c r="A27" s="219" t="s">
        <v>85</v>
      </c>
      <c r="B27" s="220" t="s">
        <v>86</v>
      </c>
      <c r="C27" s="22">
        <f t="shared" si="0"/>
        <v>48.955288000000003</v>
      </c>
      <c r="D27" s="22"/>
      <c r="E27" s="22">
        <v>48.955288000000003</v>
      </c>
      <c r="F27" s="22"/>
      <c r="G27" s="22"/>
      <c r="H27" s="22"/>
      <c r="I27" s="22"/>
      <c r="J27" s="22"/>
      <c r="K27" s="22"/>
      <c r="L27" s="22"/>
      <c r="M27" s="22"/>
    </row>
    <row r="28" spans="1:13" ht="33.950000000000003" customHeight="1">
      <c r="A28" s="219" t="s">
        <v>87</v>
      </c>
      <c r="B28" s="220" t="s">
        <v>88</v>
      </c>
      <c r="C28" s="22">
        <f t="shared" si="0"/>
        <v>48.955288000000003</v>
      </c>
      <c r="D28" s="22"/>
      <c r="E28" s="22">
        <v>48.955288000000003</v>
      </c>
      <c r="F28" s="22"/>
      <c r="G28" s="22"/>
      <c r="H28" s="22"/>
      <c r="I28" s="22"/>
      <c r="J28" s="22"/>
      <c r="K28" s="22"/>
      <c r="L28" s="22"/>
      <c r="M28" s="22"/>
    </row>
    <row r="29" spans="1:13" ht="33.950000000000003" customHeight="1">
      <c r="A29" s="219" t="s">
        <v>89</v>
      </c>
      <c r="B29" s="220" t="s">
        <v>90</v>
      </c>
      <c r="C29" s="22">
        <f t="shared" si="0"/>
        <v>48.955288000000003</v>
      </c>
      <c r="D29" s="22"/>
      <c r="E29" s="22">
        <v>48.955288000000003</v>
      </c>
      <c r="F29" s="22"/>
      <c r="G29" s="22"/>
      <c r="H29" s="22"/>
      <c r="I29" s="22"/>
      <c r="J29" s="22"/>
      <c r="K29" s="22"/>
      <c r="L29" s="22"/>
      <c r="M29" s="22"/>
    </row>
    <row r="30" spans="1:13" ht="33.950000000000003" customHeight="1">
      <c r="A30" s="219" t="s">
        <v>91</v>
      </c>
      <c r="B30" s="220" t="s">
        <v>92</v>
      </c>
      <c r="C30" s="22">
        <f t="shared" si="0"/>
        <v>15168.639294000001</v>
      </c>
      <c r="D30" s="22"/>
      <c r="E30" s="22">
        <v>15168.639294000001</v>
      </c>
      <c r="F30" s="22"/>
      <c r="G30" s="22"/>
      <c r="H30" s="22"/>
      <c r="I30" s="22"/>
      <c r="J30" s="22"/>
      <c r="K30" s="22"/>
      <c r="L30" s="22"/>
      <c r="M30" s="22"/>
    </row>
    <row r="31" spans="1:13" ht="29.1" customHeight="1">
      <c r="A31" s="59" t="s">
        <v>93</v>
      </c>
      <c r="B31" s="217" t="s">
        <v>94</v>
      </c>
      <c r="C31" s="22">
        <f t="shared" si="0"/>
        <v>15011.27039</v>
      </c>
      <c r="D31" s="22"/>
      <c r="E31" s="22">
        <v>15011.27039</v>
      </c>
      <c r="F31" s="22"/>
      <c r="G31" s="22"/>
      <c r="H31" s="22"/>
      <c r="I31" s="22"/>
      <c r="J31" s="22"/>
      <c r="K31" s="22"/>
      <c r="L31" s="22"/>
      <c r="M31" s="22"/>
    </row>
    <row r="32" spans="1:13" ht="29.1" customHeight="1">
      <c r="A32" s="59" t="s">
        <v>95</v>
      </c>
      <c r="B32" s="217" t="s">
        <v>96</v>
      </c>
      <c r="C32" s="22">
        <f t="shared" si="0"/>
        <v>3527.8491079999999</v>
      </c>
      <c r="D32" s="22"/>
      <c r="E32" s="22">
        <v>3527.8491079999999</v>
      </c>
      <c r="F32" s="22"/>
      <c r="G32" s="22"/>
      <c r="H32" s="22"/>
      <c r="I32" s="22"/>
      <c r="J32" s="22"/>
      <c r="K32" s="22"/>
      <c r="L32" s="22"/>
      <c r="M32" s="22"/>
    </row>
    <row r="33" spans="1:13" ht="29.1" customHeight="1">
      <c r="A33" s="59" t="s">
        <v>97</v>
      </c>
      <c r="B33" s="217" t="s">
        <v>98</v>
      </c>
      <c r="C33" s="22">
        <f t="shared" si="0"/>
        <v>5249.8488319999997</v>
      </c>
      <c r="D33" s="22"/>
      <c r="E33" s="22">
        <v>5249.8488319999997</v>
      </c>
      <c r="F33" s="22"/>
      <c r="G33" s="22"/>
      <c r="H33" s="22"/>
      <c r="I33" s="22"/>
      <c r="J33" s="22"/>
      <c r="K33" s="22"/>
      <c r="L33" s="22"/>
      <c r="M33" s="22"/>
    </row>
    <row r="34" spans="1:13" ht="29.1" customHeight="1">
      <c r="A34" s="59" t="s">
        <v>99</v>
      </c>
      <c r="B34" s="217" t="s">
        <v>100</v>
      </c>
      <c r="C34" s="22">
        <f t="shared" si="0"/>
        <v>4301.1215000000002</v>
      </c>
      <c r="D34" s="22"/>
      <c r="E34" s="22">
        <v>4301.1215000000002</v>
      </c>
      <c r="F34" s="22"/>
      <c r="G34" s="22"/>
      <c r="H34" s="22"/>
      <c r="I34" s="22"/>
      <c r="J34" s="22"/>
      <c r="K34" s="22"/>
      <c r="L34" s="22"/>
      <c r="M34" s="22"/>
    </row>
    <row r="35" spans="1:13" ht="29.1" customHeight="1">
      <c r="A35" s="59" t="s">
        <v>101</v>
      </c>
      <c r="B35" s="217" t="s">
        <v>102</v>
      </c>
      <c r="C35" s="22">
        <f t="shared" si="0"/>
        <v>1932.4509499999999</v>
      </c>
      <c r="D35" s="22"/>
      <c r="E35" s="22">
        <v>1932.4509499999999</v>
      </c>
      <c r="F35" s="22"/>
      <c r="G35" s="22"/>
      <c r="H35" s="22"/>
      <c r="I35" s="22"/>
      <c r="J35" s="22"/>
      <c r="K35" s="22"/>
      <c r="L35" s="22"/>
      <c r="M35" s="22"/>
    </row>
    <row r="36" spans="1:13" ht="29.1" customHeight="1">
      <c r="A36" s="59" t="s">
        <v>103</v>
      </c>
      <c r="B36" s="217" t="s">
        <v>104</v>
      </c>
      <c r="C36" s="22">
        <f t="shared" si="0"/>
        <v>157.36890399999999</v>
      </c>
      <c r="D36" s="22"/>
      <c r="E36" s="22">
        <v>157.36890399999999</v>
      </c>
      <c r="F36" s="22"/>
      <c r="G36" s="22"/>
      <c r="H36" s="22"/>
      <c r="I36" s="22"/>
      <c r="J36" s="22"/>
      <c r="K36" s="22"/>
      <c r="L36" s="22"/>
      <c r="M36" s="22"/>
    </row>
    <row r="37" spans="1:13" ht="29.1" customHeight="1">
      <c r="A37" s="59" t="s">
        <v>105</v>
      </c>
      <c r="B37" s="217" t="s">
        <v>106</v>
      </c>
      <c r="C37" s="22">
        <f t="shared" si="0"/>
        <v>157.36890399999999</v>
      </c>
      <c r="D37" s="22"/>
      <c r="E37" s="22">
        <v>157.36890399999999</v>
      </c>
      <c r="F37" s="22"/>
      <c r="G37" s="22"/>
      <c r="H37" s="22"/>
      <c r="I37" s="22"/>
      <c r="J37" s="22"/>
      <c r="K37" s="22"/>
      <c r="L37" s="22"/>
      <c r="M37" s="22"/>
    </row>
    <row r="38" spans="1:13" ht="29.1" customHeight="1">
      <c r="A38" s="59" t="s">
        <v>107</v>
      </c>
      <c r="B38" s="217" t="s">
        <v>108</v>
      </c>
      <c r="C38" s="22">
        <f t="shared" si="0"/>
        <v>730.67719999999997</v>
      </c>
      <c r="D38" s="22"/>
      <c r="E38" s="22">
        <v>730.67719999999997</v>
      </c>
      <c r="F38" s="22"/>
      <c r="G38" s="22"/>
      <c r="H38" s="22"/>
      <c r="I38" s="22"/>
      <c r="J38" s="22"/>
      <c r="K38" s="22"/>
      <c r="L38" s="22"/>
      <c r="M38" s="22"/>
    </row>
    <row r="39" spans="1:13" ht="29.1" customHeight="1">
      <c r="A39" s="59" t="s">
        <v>109</v>
      </c>
      <c r="B39" s="217" t="s">
        <v>110</v>
      </c>
      <c r="C39" s="22">
        <f t="shared" ref="C39:C55" si="1">SUM(D39+E39+F39+G39+I39+J39+K39+L39+M39)</f>
        <v>730.67719999999997</v>
      </c>
      <c r="D39" s="22"/>
      <c r="E39" s="22">
        <v>730.67719999999997</v>
      </c>
      <c r="F39" s="22"/>
      <c r="G39" s="22"/>
      <c r="H39" s="22"/>
      <c r="I39" s="22"/>
      <c r="J39" s="22"/>
      <c r="K39" s="22"/>
      <c r="L39" s="22"/>
      <c r="M39" s="22"/>
    </row>
    <row r="40" spans="1:13" ht="29.1" customHeight="1">
      <c r="A40" s="59" t="s">
        <v>111</v>
      </c>
      <c r="B40" s="217" t="s">
        <v>112</v>
      </c>
      <c r="C40" s="22">
        <f t="shared" si="1"/>
        <v>0.3</v>
      </c>
      <c r="D40" s="22"/>
      <c r="E40" s="22">
        <v>0.3</v>
      </c>
      <c r="F40" s="22"/>
      <c r="G40" s="22"/>
      <c r="H40" s="22"/>
      <c r="I40" s="22"/>
      <c r="J40" s="22"/>
      <c r="K40" s="22"/>
      <c r="L40" s="22"/>
      <c r="M40" s="22"/>
    </row>
    <row r="41" spans="1:13" ht="33" customHeight="1">
      <c r="A41" s="59" t="s">
        <v>113</v>
      </c>
      <c r="B41" s="217" t="s">
        <v>114</v>
      </c>
      <c r="C41" s="22">
        <f t="shared" si="1"/>
        <v>730.37720000000002</v>
      </c>
      <c r="D41" s="22"/>
      <c r="E41" s="22">
        <v>730.37720000000002</v>
      </c>
      <c r="F41" s="22"/>
      <c r="G41" s="22"/>
      <c r="H41" s="22"/>
      <c r="I41" s="22"/>
      <c r="J41" s="22"/>
      <c r="K41" s="22"/>
      <c r="L41" s="22"/>
      <c r="M41" s="22"/>
    </row>
    <row r="42" spans="1:13" ht="33" customHeight="1">
      <c r="A42" s="59" t="s">
        <v>115</v>
      </c>
      <c r="B42" s="217" t="s">
        <v>116</v>
      </c>
      <c r="C42" s="22">
        <f t="shared" si="1"/>
        <v>5315.66273</v>
      </c>
      <c r="D42" s="22"/>
      <c r="E42" s="22">
        <v>5315.66273</v>
      </c>
      <c r="F42" s="22"/>
      <c r="G42" s="22"/>
      <c r="H42" s="22"/>
      <c r="I42" s="22"/>
      <c r="J42" s="22"/>
      <c r="K42" s="22"/>
      <c r="L42" s="22"/>
      <c r="M42" s="22"/>
    </row>
    <row r="43" spans="1:13" ht="33" customHeight="1">
      <c r="A43" s="59" t="s">
        <v>117</v>
      </c>
      <c r="B43" s="217" t="s">
        <v>118</v>
      </c>
      <c r="C43" s="22">
        <f t="shared" si="1"/>
        <v>1041.383746</v>
      </c>
      <c r="D43" s="22"/>
      <c r="E43" s="22">
        <v>1041.383746</v>
      </c>
      <c r="F43" s="22"/>
      <c r="G43" s="22"/>
      <c r="H43" s="22"/>
      <c r="I43" s="22"/>
      <c r="J43" s="22"/>
      <c r="K43" s="22"/>
      <c r="L43" s="22"/>
      <c r="M43" s="22"/>
    </row>
    <row r="44" spans="1:13" ht="33.950000000000003" customHeight="1">
      <c r="A44" s="59" t="s">
        <v>119</v>
      </c>
      <c r="B44" s="217" t="s">
        <v>120</v>
      </c>
      <c r="C44" s="22">
        <f t="shared" si="1"/>
        <v>5</v>
      </c>
      <c r="D44" s="221"/>
      <c r="E44" s="221">
        <v>5</v>
      </c>
      <c r="F44" s="221"/>
      <c r="G44" s="221"/>
      <c r="H44" s="221"/>
      <c r="I44" s="221"/>
      <c r="J44" s="221"/>
      <c r="K44" s="221"/>
      <c r="L44" s="221"/>
      <c r="M44" s="221"/>
    </row>
    <row r="45" spans="1:13" ht="33.950000000000003" customHeight="1">
      <c r="A45" s="59" t="s">
        <v>121</v>
      </c>
      <c r="B45" s="217" t="s">
        <v>122</v>
      </c>
      <c r="C45" s="22">
        <f t="shared" si="1"/>
        <v>1036.383746</v>
      </c>
      <c r="D45" s="22"/>
      <c r="E45" s="22">
        <v>1036.383746</v>
      </c>
      <c r="F45" s="22"/>
      <c r="G45" s="22"/>
      <c r="H45" s="22"/>
      <c r="I45" s="22"/>
      <c r="J45" s="22"/>
      <c r="K45" s="22"/>
      <c r="L45" s="22"/>
      <c r="M45" s="22"/>
    </row>
    <row r="46" spans="1:13" ht="33.950000000000003" customHeight="1">
      <c r="A46" s="59" t="s">
        <v>123</v>
      </c>
      <c r="B46" s="217" t="s">
        <v>124</v>
      </c>
      <c r="C46" s="22">
        <f t="shared" si="1"/>
        <v>1103.4000000000001</v>
      </c>
      <c r="D46" s="22"/>
      <c r="E46" s="22">
        <v>1103.4000000000001</v>
      </c>
      <c r="F46" s="22"/>
      <c r="G46" s="22"/>
      <c r="H46" s="22"/>
      <c r="I46" s="22"/>
      <c r="J46" s="22"/>
      <c r="K46" s="22"/>
      <c r="L46" s="22"/>
      <c r="M46" s="22"/>
    </row>
    <row r="47" spans="1:13" ht="29.1" customHeight="1">
      <c r="A47" s="59" t="s">
        <v>125</v>
      </c>
      <c r="B47" s="220" t="s">
        <v>126</v>
      </c>
      <c r="C47" s="22">
        <f t="shared" si="1"/>
        <v>1103.4000000000001</v>
      </c>
      <c r="D47" s="221"/>
      <c r="E47" s="221">
        <v>1103.4000000000001</v>
      </c>
      <c r="F47" s="221"/>
      <c r="G47" s="221"/>
      <c r="H47" s="221"/>
      <c r="I47" s="221"/>
      <c r="J47" s="221"/>
      <c r="K47" s="221"/>
      <c r="L47" s="221"/>
      <c r="M47" s="221"/>
    </row>
    <row r="48" spans="1:13" ht="29.1" customHeight="1">
      <c r="A48" s="59" t="s">
        <v>127</v>
      </c>
      <c r="B48" s="220" t="s">
        <v>128</v>
      </c>
      <c r="C48" s="22">
        <f t="shared" si="1"/>
        <v>2088.6189840000002</v>
      </c>
      <c r="D48" s="22"/>
      <c r="E48" s="22">
        <v>2088.6189840000002</v>
      </c>
      <c r="F48" s="22"/>
      <c r="G48" s="22"/>
      <c r="H48" s="22"/>
      <c r="I48" s="22"/>
      <c r="J48" s="22"/>
      <c r="K48" s="22"/>
      <c r="L48" s="22"/>
      <c r="M48" s="22"/>
    </row>
    <row r="49" spans="1:13" ht="29.1" customHeight="1">
      <c r="A49" s="59" t="s">
        <v>129</v>
      </c>
      <c r="B49" s="220" t="s">
        <v>130</v>
      </c>
      <c r="C49" s="22">
        <f t="shared" si="1"/>
        <v>96.341399999999993</v>
      </c>
      <c r="D49" s="22"/>
      <c r="E49" s="222">
        <v>96.341399999999993</v>
      </c>
      <c r="F49" s="22"/>
      <c r="G49" s="22"/>
      <c r="H49" s="22"/>
      <c r="I49" s="22"/>
      <c r="J49" s="22"/>
      <c r="K49" s="22"/>
      <c r="L49" s="22"/>
      <c r="M49" s="22"/>
    </row>
    <row r="50" spans="1:13" ht="29.1" customHeight="1">
      <c r="A50" s="59" t="s">
        <v>131</v>
      </c>
      <c r="B50" s="220" t="s">
        <v>132</v>
      </c>
      <c r="C50" s="22">
        <f t="shared" si="1"/>
        <v>228.58199999999999</v>
      </c>
      <c r="D50" s="22"/>
      <c r="E50" s="222">
        <v>228.58199999999999</v>
      </c>
      <c r="F50" s="22"/>
      <c r="G50" s="22"/>
      <c r="H50" s="22"/>
      <c r="I50" s="22"/>
      <c r="J50" s="22"/>
      <c r="K50" s="22"/>
      <c r="L50" s="22"/>
      <c r="M50" s="22"/>
    </row>
    <row r="51" spans="1:13" ht="29.1" customHeight="1">
      <c r="A51" s="59" t="s">
        <v>133</v>
      </c>
      <c r="B51" s="220" t="s">
        <v>134</v>
      </c>
      <c r="C51" s="22">
        <f t="shared" si="1"/>
        <v>20</v>
      </c>
      <c r="D51" s="22"/>
      <c r="E51" s="222">
        <v>20</v>
      </c>
      <c r="F51" s="22"/>
      <c r="G51" s="22"/>
      <c r="H51" s="22"/>
      <c r="I51" s="22"/>
      <c r="J51" s="22"/>
      <c r="K51" s="22"/>
      <c r="L51" s="22"/>
      <c r="M51" s="22"/>
    </row>
    <row r="52" spans="1:13" ht="29.1" customHeight="1">
      <c r="A52" s="59" t="s">
        <v>135</v>
      </c>
      <c r="B52" s="220" t="s">
        <v>136</v>
      </c>
      <c r="C52" s="22">
        <f t="shared" si="1"/>
        <v>1171.8113639999999</v>
      </c>
      <c r="D52" s="22"/>
      <c r="E52" s="222">
        <v>1171.8113639999999</v>
      </c>
      <c r="F52" s="22"/>
      <c r="G52" s="22"/>
      <c r="H52" s="22"/>
      <c r="I52" s="22"/>
      <c r="J52" s="22"/>
      <c r="K52" s="22"/>
      <c r="L52" s="22"/>
      <c r="M52" s="22"/>
    </row>
    <row r="53" spans="1:13" ht="29.1" customHeight="1">
      <c r="A53" s="59" t="s">
        <v>137</v>
      </c>
      <c r="B53" s="217" t="s">
        <v>138</v>
      </c>
      <c r="C53" s="22">
        <f t="shared" si="1"/>
        <v>571.80322000000001</v>
      </c>
      <c r="D53" s="22"/>
      <c r="E53" s="222">
        <v>571.80322000000001</v>
      </c>
      <c r="F53" s="22"/>
      <c r="G53" s="22"/>
      <c r="H53" s="22"/>
      <c r="I53" s="22"/>
      <c r="J53" s="22"/>
      <c r="K53" s="22"/>
      <c r="L53" s="22"/>
      <c r="M53" s="22"/>
    </row>
    <row r="54" spans="1:13" ht="29.1" customHeight="1">
      <c r="A54" s="59">
        <v>2080594</v>
      </c>
      <c r="B54" s="217" t="s">
        <v>139</v>
      </c>
      <c r="C54" s="22">
        <f t="shared" si="1"/>
        <v>8.1000000000000003E-2</v>
      </c>
      <c r="D54" s="22"/>
      <c r="E54" s="222">
        <v>8.1000000000000003E-2</v>
      </c>
      <c r="F54" s="22"/>
      <c r="G54" s="22"/>
      <c r="H54" s="22"/>
      <c r="I54" s="22"/>
      <c r="J54" s="22"/>
      <c r="K54" s="22"/>
      <c r="L54" s="22"/>
      <c r="M54" s="22"/>
    </row>
    <row r="55" spans="1:13" ht="29.1" customHeight="1">
      <c r="A55" s="59" t="s">
        <v>140</v>
      </c>
      <c r="B55" s="217" t="s">
        <v>141</v>
      </c>
      <c r="C55" s="22">
        <f t="shared" si="1"/>
        <v>113.56</v>
      </c>
      <c r="D55" s="22"/>
      <c r="E55" s="222">
        <v>113.56</v>
      </c>
      <c r="F55" s="22"/>
      <c r="G55" s="22"/>
      <c r="H55" s="22"/>
      <c r="I55" s="22"/>
      <c r="J55" s="22"/>
      <c r="K55" s="22"/>
      <c r="L55" s="22"/>
      <c r="M55" s="22"/>
    </row>
    <row r="56" spans="1:13" ht="29.1" customHeight="1">
      <c r="A56" s="59" t="s">
        <v>142</v>
      </c>
      <c r="B56" s="217" t="s">
        <v>143</v>
      </c>
      <c r="C56" s="22">
        <f t="shared" ref="C56:C87" si="2">SUM(D56+E56+F56+G56+I56+J56+K56+L56+M56)</f>
        <v>20</v>
      </c>
      <c r="D56" s="22"/>
      <c r="E56" s="222">
        <v>20</v>
      </c>
      <c r="F56" s="22"/>
      <c r="G56" s="22"/>
      <c r="H56" s="22"/>
      <c r="I56" s="22"/>
      <c r="J56" s="22"/>
      <c r="K56" s="22"/>
      <c r="L56" s="22"/>
      <c r="M56" s="22"/>
    </row>
    <row r="57" spans="1:13" ht="29.1" customHeight="1">
      <c r="A57" s="59" t="s">
        <v>144</v>
      </c>
      <c r="B57" s="217" t="s">
        <v>145</v>
      </c>
      <c r="C57" s="22">
        <f t="shared" si="2"/>
        <v>34.56</v>
      </c>
      <c r="D57" s="22"/>
      <c r="E57" s="222">
        <v>34.56</v>
      </c>
      <c r="F57" s="22"/>
      <c r="G57" s="22"/>
      <c r="H57" s="22"/>
      <c r="I57" s="22"/>
      <c r="J57" s="22"/>
      <c r="K57" s="22"/>
      <c r="L57" s="22"/>
      <c r="M57" s="22"/>
    </row>
    <row r="58" spans="1:13" ht="29.1" customHeight="1">
      <c r="A58" s="59" t="s">
        <v>146</v>
      </c>
      <c r="B58" s="223" t="s">
        <v>147</v>
      </c>
      <c r="C58" s="22">
        <f t="shared" si="2"/>
        <v>59</v>
      </c>
      <c r="D58" s="22"/>
      <c r="E58" s="222">
        <v>59</v>
      </c>
      <c r="F58" s="22"/>
      <c r="G58" s="22"/>
      <c r="H58" s="22"/>
      <c r="I58" s="22"/>
      <c r="J58" s="22"/>
      <c r="K58" s="22"/>
      <c r="L58" s="22"/>
      <c r="M58" s="22"/>
    </row>
    <row r="59" spans="1:13" ht="29.1" customHeight="1">
      <c r="A59" s="59" t="s">
        <v>148</v>
      </c>
      <c r="B59" s="223" t="s">
        <v>149</v>
      </c>
      <c r="C59" s="22">
        <f t="shared" si="2"/>
        <v>458.5</v>
      </c>
      <c r="D59" s="22"/>
      <c r="E59" s="222">
        <v>458.5</v>
      </c>
      <c r="F59" s="22"/>
      <c r="G59" s="22"/>
      <c r="H59" s="22"/>
      <c r="I59" s="22"/>
      <c r="J59" s="22"/>
      <c r="K59" s="22"/>
      <c r="L59" s="22"/>
      <c r="M59" s="22"/>
    </row>
    <row r="60" spans="1:13" ht="29.1" customHeight="1">
      <c r="A60" s="59" t="s">
        <v>150</v>
      </c>
      <c r="B60" s="220" t="s">
        <v>151</v>
      </c>
      <c r="C60" s="22">
        <f t="shared" si="2"/>
        <v>198.5</v>
      </c>
      <c r="D60" s="22"/>
      <c r="E60" s="222">
        <v>198.5</v>
      </c>
      <c r="F60" s="22"/>
      <c r="G60" s="22"/>
      <c r="H60" s="22"/>
      <c r="I60" s="22"/>
      <c r="J60" s="22"/>
      <c r="K60" s="22"/>
      <c r="L60" s="22"/>
      <c r="M60" s="22"/>
    </row>
    <row r="61" spans="1:13" ht="29.1" customHeight="1">
      <c r="A61" s="59" t="s">
        <v>152</v>
      </c>
      <c r="B61" s="220" t="s">
        <v>153</v>
      </c>
      <c r="C61" s="22">
        <f t="shared" si="2"/>
        <v>260</v>
      </c>
      <c r="D61" s="22"/>
      <c r="E61" s="222">
        <v>260</v>
      </c>
      <c r="F61" s="22"/>
      <c r="G61" s="22"/>
      <c r="H61" s="22"/>
      <c r="I61" s="22"/>
      <c r="J61" s="22"/>
      <c r="K61" s="22"/>
      <c r="L61" s="22"/>
      <c r="M61" s="22"/>
    </row>
    <row r="62" spans="1:13" ht="29.1" customHeight="1">
      <c r="A62" s="59" t="s">
        <v>154</v>
      </c>
      <c r="B62" s="217" t="s">
        <v>155</v>
      </c>
      <c r="C62" s="22">
        <f t="shared" si="2"/>
        <v>5</v>
      </c>
      <c r="D62" s="22"/>
      <c r="E62" s="222">
        <v>5</v>
      </c>
      <c r="F62" s="22"/>
      <c r="G62" s="22"/>
      <c r="H62" s="22"/>
      <c r="I62" s="22"/>
      <c r="J62" s="22"/>
      <c r="K62" s="22"/>
      <c r="L62" s="22"/>
      <c r="M62" s="22"/>
    </row>
    <row r="63" spans="1:13" ht="29.1" customHeight="1">
      <c r="A63" s="59" t="s">
        <v>156</v>
      </c>
      <c r="B63" s="217" t="s">
        <v>157</v>
      </c>
      <c r="C63" s="22">
        <f t="shared" si="2"/>
        <v>5</v>
      </c>
      <c r="D63" s="22"/>
      <c r="E63" s="222">
        <v>5</v>
      </c>
      <c r="F63" s="22"/>
      <c r="G63" s="22"/>
      <c r="H63" s="22"/>
      <c r="I63" s="22"/>
      <c r="J63" s="22"/>
      <c r="K63" s="22"/>
      <c r="L63" s="22"/>
      <c r="M63" s="22"/>
    </row>
    <row r="64" spans="1:13" ht="29.1" customHeight="1">
      <c r="A64" s="59" t="s">
        <v>158</v>
      </c>
      <c r="B64" s="220" t="s">
        <v>159</v>
      </c>
      <c r="C64" s="22">
        <f t="shared" si="2"/>
        <v>275.89999999999998</v>
      </c>
      <c r="D64" s="22"/>
      <c r="E64" s="222">
        <v>275.89999999999998</v>
      </c>
      <c r="F64" s="22"/>
      <c r="G64" s="22"/>
      <c r="H64" s="22"/>
      <c r="I64" s="22"/>
      <c r="J64" s="22"/>
      <c r="K64" s="22"/>
      <c r="L64" s="22"/>
      <c r="M64" s="22"/>
    </row>
    <row r="65" spans="1:13" ht="29.1" customHeight="1">
      <c r="A65" s="59" t="s">
        <v>160</v>
      </c>
      <c r="B65" s="217" t="s">
        <v>161</v>
      </c>
      <c r="C65" s="22">
        <f t="shared" si="2"/>
        <v>1.2</v>
      </c>
      <c r="D65" s="22"/>
      <c r="E65" s="222">
        <v>1.2</v>
      </c>
      <c r="F65" s="22"/>
      <c r="G65" s="22"/>
      <c r="H65" s="22"/>
      <c r="I65" s="22"/>
      <c r="J65" s="22"/>
      <c r="K65" s="22"/>
      <c r="L65" s="22"/>
      <c r="M65" s="22"/>
    </row>
    <row r="66" spans="1:13" ht="29.1" customHeight="1">
      <c r="A66" s="59" t="s">
        <v>162</v>
      </c>
      <c r="B66" s="217" t="s">
        <v>163</v>
      </c>
      <c r="C66" s="22">
        <f t="shared" si="2"/>
        <v>274.7</v>
      </c>
      <c r="D66" s="22"/>
      <c r="E66" s="222">
        <v>274.7</v>
      </c>
      <c r="F66" s="22"/>
      <c r="G66" s="22"/>
      <c r="H66" s="22"/>
      <c r="I66" s="22"/>
      <c r="J66" s="22"/>
      <c r="K66" s="22"/>
      <c r="L66" s="22"/>
      <c r="M66" s="22"/>
    </row>
    <row r="67" spans="1:13" ht="29.1" customHeight="1">
      <c r="A67" s="59" t="s">
        <v>164</v>
      </c>
      <c r="B67" s="217" t="s">
        <v>165</v>
      </c>
      <c r="C67" s="22">
        <f t="shared" si="2"/>
        <v>23</v>
      </c>
      <c r="D67" s="22"/>
      <c r="E67" s="222">
        <v>23</v>
      </c>
      <c r="F67" s="22"/>
      <c r="G67" s="22"/>
      <c r="H67" s="22"/>
      <c r="I67" s="22"/>
      <c r="J67" s="22"/>
      <c r="K67" s="22"/>
      <c r="L67" s="22"/>
      <c r="M67" s="22"/>
    </row>
    <row r="68" spans="1:13" ht="29.1" customHeight="1">
      <c r="A68" s="59" t="s">
        <v>166</v>
      </c>
      <c r="B68" s="217" t="s">
        <v>167</v>
      </c>
      <c r="C68" s="22">
        <f t="shared" si="2"/>
        <v>23</v>
      </c>
      <c r="D68" s="22"/>
      <c r="E68" s="222">
        <v>23</v>
      </c>
      <c r="F68" s="22"/>
      <c r="G68" s="22"/>
      <c r="H68" s="22"/>
      <c r="I68" s="22"/>
      <c r="J68" s="22"/>
      <c r="K68" s="22"/>
      <c r="L68" s="22"/>
      <c r="M68" s="22"/>
    </row>
    <row r="69" spans="1:13" ht="29.1" customHeight="1">
      <c r="A69" s="59" t="s">
        <v>168</v>
      </c>
      <c r="B69" s="217" t="s">
        <v>169</v>
      </c>
      <c r="C69" s="22">
        <f t="shared" si="2"/>
        <v>80</v>
      </c>
      <c r="D69" s="22"/>
      <c r="E69" s="222">
        <v>80</v>
      </c>
      <c r="F69" s="22"/>
      <c r="G69" s="22"/>
      <c r="H69" s="22"/>
      <c r="I69" s="22"/>
      <c r="J69" s="22"/>
      <c r="K69" s="22"/>
      <c r="L69" s="22"/>
      <c r="M69" s="22"/>
    </row>
    <row r="70" spans="1:13" ht="29.1" customHeight="1">
      <c r="A70" s="59" t="s">
        <v>170</v>
      </c>
      <c r="B70" s="217" t="s">
        <v>171</v>
      </c>
      <c r="C70" s="22">
        <f t="shared" si="2"/>
        <v>80</v>
      </c>
      <c r="D70" s="22"/>
      <c r="E70" s="222">
        <v>80</v>
      </c>
      <c r="F70" s="22"/>
      <c r="G70" s="22"/>
      <c r="H70" s="22"/>
      <c r="I70" s="22"/>
      <c r="J70" s="22"/>
      <c r="K70" s="22"/>
      <c r="L70" s="22"/>
      <c r="M70" s="22"/>
    </row>
    <row r="71" spans="1:13" ht="29.1" customHeight="1">
      <c r="A71" s="59" t="s">
        <v>172</v>
      </c>
      <c r="B71" s="217" t="s">
        <v>173</v>
      </c>
      <c r="C71" s="22">
        <f t="shared" si="2"/>
        <v>126.3</v>
      </c>
      <c r="D71" s="22"/>
      <c r="E71" s="222">
        <v>126.3</v>
      </c>
      <c r="F71" s="22"/>
      <c r="G71" s="22"/>
      <c r="H71" s="22"/>
      <c r="I71" s="22"/>
      <c r="J71" s="22"/>
      <c r="K71" s="22"/>
      <c r="L71" s="22"/>
      <c r="M71" s="22"/>
    </row>
    <row r="72" spans="1:13" ht="29.1" customHeight="1">
      <c r="A72" s="59" t="s">
        <v>174</v>
      </c>
      <c r="B72" s="217" t="s">
        <v>175</v>
      </c>
      <c r="C72" s="22">
        <f t="shared" si="2"/>
        <v>126.3</v>
      </c>
      <c r="D72" s="22"/>
      <c r="E72" s="222">
        <v>126.3</v>
      </c>
      <c r="F72" s="22"/>
      <c r="G72" s="22"/>
      <c r="H72" s="22"/>
      <c r="I72" s="22"/>
      <c r="J72" s="22"/>
      <c r="K72" s="22"/>
      <c r="L72" s="22"/>
      <c r="M72" s="22"/>
    </row>
    <row r="73" spans="1:13" ht="29.1" customHeight="1">
      <c r="A73" s="59" t="s">
        <v>176</v>
      </c>
      <c r="B73" s="220" t="s">
        <v>177</v>
      </c>
      <c r="C73" s="22">
        <f t="shared" si="2"/>
        <v>11336.490168</v>
      </c>
      <c r="D73" s="22"/>
      <c r="E73" s="222">
        <f>E74+E76+E78+E80</f>
        <v>4936.4901680000003</v>
      </c>
      <c r="F73" s="222"/>
      <c r="G73" s="222">
        <f>G74+G76+G78+G80</f>
        <v>6400</v>
      </c>
      <c r="H73" s="22"/>
      <c r="I73" s="22"/>
      <c r="J73" s="22"/>
      <c r="K73" s="22"/>
      <c r="L73" s="22"/>
      <c r="M73" s="22"/>
    </row>
    <row r="74" spans="1:13" ht="29.1" customHeight="1">
      <c r="A74" s="59" t="s">
        <v>178</v>
      </c>
      <c r="B74" s="220" t="s">
        <v>179</v>
      </c>
      <c r="C74" s="22">
        <f t="shared" si="2"/>
        <v>8253.4009999999998</v>
      </c>
      <c r="D74" s="22"/>
      <c r="E74" s="222">
        <f>E75</f>
        <v>1853.4010000000001</v>
      </c>
      <c r="F74" s="222"/>
      <c r="G74" s="222">
        <f>G75</f>
        <v>6400</v>
      </c>
      <c r="H74" s="22"/>
      <c r="I74" s="22"/>
      <c r="J74" s="22"/>
      <c r="K74" s="22"/>
      <c r="L74" s="22"/>
      <c r="M74" s="22"/>
    </row>
    <row r="75" spans="1:13" ht="29.1" customHeight="1">
      <c r="A75" s="59" t="s">
        <v>180</v>
      </c>
      <c r="B75" s="217" t="s">
        <v>181</v>
      </c>
      <c r="C75" s="22">
        <f t="shared" si="2"/>
        <v>8253.4009999999998</v>
      </c>
      <c r="D75" s="22"/>
      <c r="E75" s="22">
        <v>1853.4010000000001</v>
      </c>
      <c r="F75" s="22"/>
      <c r="G75" s="22">
        <v>6400</v>
      </c>
      <c r="H75" s="22"/>
      <c r="I75" s="22"/>
      <c r="J75" s="22"/>
      <c r="K75" s="22"/>
      <c r="L75" s="22"/>
      <c r="M75" s="22"/>
    </row>
    <row r="76" spans="1:13" ht="29.1" customHeight="1">
      <c r="A76" s="59" t="s">
        <v>182</v>
      </c>
      <c r="B76" s="217" t="s">
        <v>183</v>
      </c>
      <c r="C76" s="22">
        <f t="shared" si="2"/>
        <v>1269</v>
      </c>
      <c r="D76" s="22"/>
      <c r="E76" s="22">
        <v>1269</v>
      </c>
      <c r="F76" s="22"/>
      <c r="G76" s="22"/>
      <c r="H76" s="22"/>
      <c r="I76" s="22"/>
      <c r="J76" s="22"/>
      <c r="K76" s="22"/>
      <c r="L76" s="22"/>
      <c r="M76" s="22"/>
    </row>
    <row r="77" spans="1:13" ht="29.1" customHeight="1">
      <c r="A77" s="59" t="s">
        <v>184</v>
      </c>
      <c r="B77" s="217" t="s">
        <v>185</v>
      </c>
      <c r="C77" s="22">
        <f t="shared" si="2"/>
        <v>1269</v>
      </c>
      <c r="D77" s="22"/>
      <c r="E77" s="22">
        <v>1269</v>
      </c>
      <c r="F77" s="22"/>
      <c r="G77" s="22"/>
      <c r="H77" s="22"/>
      <c r="I77" s="22"/>
      <c r="J77" s="22"/>
      <c r="K77" s="22"/>
      <c r="L77" s="22"/>
      <c r="M77" s="22"/>
    </row>
    <row r="78" spans="1:13" ht="29.1" customHeight="1">
      <c r="A78" s="59" t="s">
        <v>186</v>
      </c>
      <c r="B78" s="217" t="s">
        <v>187</v>
      </c>
      <c r="C78" s="22">
        <f t="shared" si="2"/>
        <v>469.3</v>
      </c>
      <c r="D78" s="22"/>
      <c r="E78" s="22">
        <v>469.3</v>
      </c>
      <c r="F78" s="22"/>
      <c r="G78" s="22"/>
      <c r="H78" s="22"/>
      <c r="I78" s="22"/>
      <c r="J78" s="22"/>
      <c r="K78" s="22"/>
      <c r="L78" s="22"/>
      <c r="M78" s="22"/>
    </row>
    <row r="79" spans="1:13" ht="29.1" customHeight="1">
      <c r="A79" s="59" t="s">
        <v>188</v>
      </c>
      <c r="B79" s="217" t="s">
        <v>189</v>
      </c>
      <c r="C79" s="22">
        <f t="shared" si="2"/>
        <v>469.3</v>
      </c>
      <c r="D79" s="22"/>
      <c r="E79" s="22">
        <v>469.3</v>
      </c>
      <c r="F79" s="22"/>
      <c r="G79" s="22"/>
      <c r="H79" s="22"/>
      <c r="I79" s="22"/>
      <c r="J79" s="22"/>
      <c r="K79" s="22"/>
      <c r="L79" s="22"/>
      <c r="M79" s="22"/>
    </row>
    <row r="80" spans="1:13" ht="24" customHeight="1">
      <c r="A80" s="59">
        <v>21011</v>
      </c>
      <c r="B80" s="220" t="s">
        <v>190</v>
      </c>
      <c r="C80" s="22">
        <f t="shared" si="2"/>
        <v>1344.789168</v>
      </c>
      <c r="D80" s="221"/>
      <c r="E80" s="221">
        <v>1344.789168</v>
      </c>
      <c r="F80" s="221"/>
      <c r="G80" s="221"/>
      <c r="H80" s="221"/>
      <c r="I80" s="221"/>
      <c r="J80" s="221"/>
      <c r="K80" s="221"/>
      <c r="L80" s="221"/>
      <c r="M80" s="227"/>
    </row>
    <row r="81" spans="1:13" ht="24" customHeight="1">
      <c r="A81" s="59">
        <v>2101102</v>
      </c>
      <c r="B81" s="220" t="s">
        <v>191</v>
      </c>
      <c r="C81" s="22">
        <f t="shared" si="2"/>
        <v>1034.45316</v>
      </c>
      <c r="D81" s="22"/>
      <c r="E81" s="22">
        <v>1034.45316</v>
      </c>
      <c r="F81" s="22"/>
      <c r="G81" s="22"/>
      <c r="H81" s="22"/>
      <c r="I81" s="22"/>
      <c r="J81" s="22"/>
      <c r="K81" s="22"/>
      <c r="L81" s="22"/>
      <c r="M81" s="228"/>
    </row>
    <row r="82" spans="1:13" ht="24" customHeight="1">
      <c r="A82" s="59">
        <v>2101103</v>
      </c>
      <c r="B82" s="220" t="s">
        <v>192</v>
      </c>
      <c r="C82" s="22">
        <f t="shared" si="2"/>
        <v>310.33600799999999</v>
      </c>
      <c r="D82" s="22"/>
      <c r="E82" s="22">
        <v>310.33600799999999</v>
      </c>
      <c r="F82" s="22"/>
      <c r="G82" s="22"/>
      <c r="H82" s="22"/>
      <c r="I82" s="22"/>
      <c r="J82" s="22"/>
      <c r="K82" s="22"/>
      <c r="L82" s="22"/>
      <c r="M82" s="228"/>
    </row>
    <row r="83" spans="1:13" ht="24" customHeight="1">
      <c r="A83" s="59" t="s">
        <v>193</v>
      </c>
      <c r="B83" s="220" t="s">
        <v>194</v>
      </c>
      <c r="C83" s="22">
        <f t="shared" si="2"/>
        <v>300</v>
      </c>
      <c r="D83" s="22"/>
      <c r="E83" s="22">
        <v>300</v>
      </c>
      <c r="F83" s="22"/>
      <c r="G83" s="22"/>
      <c r="H83" s="22"/>
      <c r="I83" s="22"/>
      <c r="J83" s="22"/>
      <c r="K83" s="22"/>
      <c r="L83" s="22"/>
      <c r="M83" s="228"/>
    </row>
    <row r="84" spans="1:13" ht="24" customHeight="1">
      <c r="A84" s="224" t="s">
        <v>195</v>
      </c>
      <c r="B84" s="225" t="s">
        <v>196</v>
      </c>
      <c r="C84" s="22">
        <f t="shared" si="2"/>
        <v>300</v>
      </c>
      <c r="D84" s="226"/>
      <c r="E84" s="226">
        <v>300</v>
      </c>
      <c r="F84" s="226"/>
      <c r="G84" s="226"/>
      <c r="H84" s="226"/>
      <c r="I84" s="226"/>
      <c r="J84" s="226"/>
      <c r="K84" s="226"/>
      <c r="L84" s="226"/>
      <c r="M84" s="229"/>
    </row>
    <row r="85" spans="1:13" ht="27.95" customHeight="1">
      <c r="A85" s="59" t="s">
        <v>197</v>
      </c>
      <c r="B85" s="217" t="s">
        <v>198</v>
      </c>
      <c r="C85" s="22">
        <f t="shared" si="2"/>
        <v>300</v>
      </c>
      <c r="D85" s="22"/>
      <c r="E85" s="22">
        <v>300</v>
      </c>
      <c r="F85" s="22"/>
      <c r="G85" s="22"/>
      <c r="H85" s="22"/>
      <c r="I85" s="22"/>
      <c r="J85" s="22"/>
      <c r="K85" s="22"/>
      <c r="L85" s="22"/>
      <c r="M85" s="22"/>
    </row>
    <row r="86" spans="1:13" ht="27.95" customHeight="1">
      <c r="A86" s="59" t="s">
        <v>199</v>
      </c>
      <c r="B86" s="217" t="s">
        <v>200</v>
      </c>
      <c r="C86" s="22">
        <f t="shared" si="2"/>
        <v>19816.634004</v>
      </c>
      <c r="D86" s="22"/>
      <c r="E86" s="22">
        <f>E87+E90+E92</f>
        <v>7220.1340039999995</v>
      </c>
      <c r="F86" s="22">
        <f>F87+F90+F92</f>
        <v>12596.5</v>
      </c>
      <c r="G86" s="22"/>
      <c r="H86" s="22"/>
      <c r="I86" s="22"/>
      <c r="J86" s="22"/>
      <c r="K86" s="22"/>
      <c r="L86" s="22"/>
      <c r="M86" s="22"/>
    </row>
    <row r="87" spans="1:13" ht="27.95" customHeight="1">
      <c r="A87" s="59" t="s">
        <v>201</v>
      </c>
      <c r="B87" s="217" t="s">
        <v>202</v>
      </c>
      <c r="C87" s="22">
        <f t="shared" si="2"/>
        <v>4350.1340039999995</v>
      </c>
      <c r="D87" s="22"/>
      <c r="E87" s="22">
        <v>4350.1340039999995</v>
      </c>
      <c r="F87" s="22"/>
      <c r="G87" s="22"/>
      <c r="H87" s="22"/>
      <c r="I87" s="22"/>
      <c r="J87" s="22"/>
      <c r="K87" s="22"/>
      <c r="L87" s="22"/>
      <c r="M87" s="22"/>
    </row>
    <row r="88" spans="1:13" ht="27.95" customHeight="1">
      <c r="A88" s="219" t="s">
        <v>203</v>
      </c>
      <c r="B88" s="220" t="s">
        <v>204</v>
      </c>
      <c r="C88" s="22">
        <f t="shared" ref="C88:C109" si="3">SUM(D88+E88+F88+G88+I88+J88+K88+L88+M88)</f>
        <v>45.359200000000001</v>
      </c>
      <c r="D88" s="22"/>
      <c r="E88" s="22">
        <v>45.359200000000001</v>
      </c>
      <c r="F88" s="22"/>
      <c r="G88" s="22"/>
      <c r="H88" s="22"/>
      <c r="I88" s="22"/>
      <c r="J88" s="22"/>
      <c r="K88" s="22"/>
      <c r="L88" s="22"/>
      <c r="M88" s="22"/>
    </row>
    <row r="89" spans="1:13" ht="27.95" customHeight="1">
      <c r="A89" s="219">
        <v>2120199</v>
      </c>
      <c r="B89" s="220" t="s">
        <v>205</v>
      </c>
      <c r="C89" s="22">
        <f t="shared" si="3"/>
        <v>4304.7748039999997</v>
      </c>
      <c r="D89" s="22"/>
      <c r="E89" s="22">
        <v>4304.7748039999997</v>
      </c>
      <c r="F89" s="22"/>
      <c r="G89" s="22"/>
      <c r="H89" s="22"/>
      <c r="I89" s="22"/>
      <c r="J89" s="22"/>
      <c r="K89" s="22"/>
      <c r="L89" s="22"/>
      <c r="M89" s="22"/>
    </row>
    <row r="90" spans="1:13" ht="27.95" customHeight="1">
      <c r="A90" s="219" t="s">
        <v>206</v>
      </c>
      <c r="B90" s="220" t="s">
        <v>207</v>
      </c>
      <c r="C90" s="22">
        <f t="shared" si="3"/>
        <v>2870</v>
      </c>
      <c r="D90" s="22"/>
      <c r="E90" s="22">
        <v>2870</v>
      </c>
      <c r="F90" s="22"/>
      <c r="G90" s="22"/>
      <c r="H90" s="22"/>
      <c r="I90" s="22"/>
      <c r="J90" s="22"/>
      <c r="K90" s="22"/>
      <c r="L90" s="22"/>
      <c r="M90" s="22"/>
    </row>
    <row r="91" spans="1:13" ht="27.95" customHeight="1">
      <c r="A91" s="219" t="s">
        <v>208</v>
      </c>
      <c r="B91" s="220" t="s">
        <v>209</v>
      </c>
      <c r="C91" s="22">
        <f t="shared" si="3"/>
        <v>2870</v>
      </c>
      <c r="D91" s="22"/>
      <c r="E91" s="22">
        <v>2870</v>
      </c>
      <c r="F91" s="22"/>
      <c r="G91" s="22"/>
      <c r="H91" s="22"/>
      <c r="I91" s="22"/>
      <c r="J91" s="22"/>
      <c r="K91" s="22"/>
      <c r="L91" s="22"/>
      <c r="M91" s="22"/>
    </row>
    <row r="92" spans="1:13" ht="27.95" customHeight="1">
      <c r="A92" s="219" t="s">
        <v>210</v>
      </c>
      <c r="B92" s="220" t="s">
        <v>211</v>
      </c>
      <c r="C92" s="22">
        <f t="shared" si="3"/>
        <v>12596.5</v>
      </c>
      <c r="D92" s="22"/>
      <c r="E92" s="22"/>
      <c r="F92" s="22">
        <f>SUM(F93)</f>
        <v>12596.5</v>
      </c>
      <c r="G92" s="22"/>
      <c r="H92" s="22"/>
      <c r="I92" s="22"/>
      <c r="J92" s="22"/>
      <c r="K92" s="22"/>
      <c r="L92" s="22"/>
      <c r="M92" s="22"/>
    </row>
    <row r="93" spans="1:13" ht="27.95" customHeight="1">
      <c r="A93" s="219" t="s">
        <v>212</v>
      </c>
      <c r="B93" s="220" t="s">
        <v>213</v>
      </c>
      <c r="C93" s="22">
        <f t="shared" si="3"/>
        <v>12596.5</v>
      </c>
      <c r="D93" s="22"/>
      <c r="E93" s="22"/>
      <c r="F93" s="22">
        <v>12596.5</v>
      </c>
      <c r="G93" s="22"/>
      <c r="H93" s="22"/>
      <c r="I93" s="22"/>
      <c r="J93" s="22"/>
      <c r="K93" s="22"/>
      <c r="L93" s="22"/>
      <c r="M93" s="22"/>
    </row>
    <row r="94" spans="1:13" ht="27.95" customHeight="1">
      <c r="A94" s="219" t="s">
        <v>214</v>
      </c>
      <c r="B94" s="220" t="s">
        <v>215</v>
      </c>
      <c r="C94" s="22">
        <f t="shared" si="3"/>
        <v>15816.687</v>
      </c>
      <c r="D94" s="22"/>
      <c r="E94" s="22">
        <v>15816.687</v>
      </c>
      <c r="F94" s="22"/>
      <c r="G94" s="22"/>
      <c r="H94" s="22"/>
      <c r="I94" s="22"/>
      <c r="J94" s="22"/>
      <c r="K94" s="22"/>
      <c r="L94" s="22"/>
      <c r="M94" s="22"/>
    </row>
    <row r="95" spans="1:13" ht="27.95" customHeight="1">
      <c r="A95" s="219" t="s">
        <v>216</v>
      </c>
      <c r="B95" s="220" t="s">
        <v>217</v>
      </c>
      <c r="C95" s="22">
        <f t="shared" si="3"/>
        <v>5572.7870000000003</v>
      </c>
      <c r="D95" s="22"/>
      <c r="E95" s="22">
        <v>5572.7870000000003</v>
      </c>
      <c r="F95" s="22"/>
      <c r="G95" s="22"/>
      <c r="H95" s="22"/>
      <c r="I95" s="22"/>
      <c r="J95" s="22"/>
      <c r="K95" s="22"/>
      <c r="L95" s="22"/>
      <c r="M95" s="22"/>
    </row>
    <row r="96" spans="1:13" ht="27.95" customHeight="1">
      <c r="A96" s="219" t="s">
        <v>218</v>
      </c>
      <c r="B96" s="220" t="s">
        <v>55</v>
      </c>
      <c r="C96" s="22">
        <f t="shared" si="3"/>
        <v>3259.0169999999998</v>
      </c>
      <c r="D96" s="22"/>
      <c r="E96" s="22">
        <v>3259.0169999999998</v>
      </c>
      <c r="F96" s="22"/>
      <c r="G96" s="22"/>
      <c r="H96" s="22"/>
      <c r="I96" s="22"/>
      <c r="J96" s="22"/>
      <c r="K96" s="22"/>
      <c r="L96" s="22"/>
      <c r="M96" s="22"/>
    </row>
    <row r="97" spans="1:13" ht="27.95" customHeight="1">
      <c r="A97" s="219" t="s">
        <v>219</v>
      </c>
      <c r="B97" s="220" t="s">
        <v>220</v>
      </c>
      <c r="C97" s="22">
        <f t="shared" si="3"/>
        <v>81.599999999999994</v>
      </c>
      <c r="D97" s="22"/>
      <c r="E97" s="22">
        <v>81.599999999999994</v>
      </c>
      <c r="F97" s="22"/>
      <c r="G97" s="22"/>
      <c r="H97" s="22"/>
      <c r="I97" s="22"/>
      <c r="J97" s="22"/>
      <c r="K97" s="22"/>
      <c r="L97" s="22"/>
      <c r="M97" s="22"/>
    </row>
    <row r="98" spans="1:13" ht="27.95" customHeight="1">
      <c r="A98" s="219" t="s">
        <v>221</v>
      </c>
      <c r="B98" s="220" t="s">
        <v>222</v>
      </c>
      <c r="C98" s="22">
        <f t="shared" si="3"/>
        <v>22</v>
      </c>
      <c r="D98" s="22"/>
      <c r="E98" s="22">
        <v>22</v>
      </c>
      <c r="F98" s="22"/>
      <c r="G98" s="22"/>
      <c r="H98" s="22"/>
      <c r="I98" s="22"/>
      <c r="J98" s="22"/>
      <c r="K98" s="22"/>
      <c r="L98" s="22"/>
      <c r="M98" s="22"/>
    </row>
    <row r="99" spans="1:13" ht="27.95" customHeight="1">
      <c r="A99" s="219" t="s">
        <v>223</v>
      </c>
      <c r="B99" s="220" t="s">
        <v>224</v>
      </c>
      <c r="C99" s="22">
        <f t="shared" si="3"/>
        <v>2210.17</v>
      </c>
      <c r="D99" s="22"/>
      <c r="E99" s="22">
        <v>2210.17</v>
      </c>
      <c r="F99" s="22"/>
      <c r="G99" s="22"/>
      <c r="H99" s="22"/>
      <c r="I99" s="22"/>
      <c r="J99" s="22"/>
      <c r="K99" s="22"/>
      <c r="L99" s="22"/>
      <c r="M99" s="22"/>
    </row>
    <row r="100" spans="1:13" ht="27.95" customHeight="1">
      <c r="A100" s="219" t="s">
        <v>225</v>
      </c>
      <c r="B100" s="223" t="s">
        <v>226</v>
      </c>
      <c r="C100" s="22">
        <f t="shared" si="3"/>
        <v>10213.9</v>
      </c>
      <c r="D100" s="22"/>
      <c r="E100" s="22">
        <v>10213.9</v>
      </c>
      <c r="F100" s="22">
        <f>F101</f>
        <v>0</v>
      </c>
      <c r="G100" s="22"/>
      <c r="H100" s="22"/>
      <c r="I100" s="22"/>
      <c r="J100" s="22"/>
      <c r="K100" s="22"/>
      <c r="L100" s="22"/>
      <c r="M100" s="22"/>
    </row>
    <row r="101" spans="1:13" ht="27.95" customHeight="1">
      <c r="A101" s="219" t="s">
        <v>227</v>
      </c>
      <c r="B101" s="223" t="s">
        <v>228</v>
      </c>
      <c r="C101" s="22">
        <f t="shared" si="3"/>
        <v>10213.9</v>
      </c>
      <c r="D101" s="22"/>
      <c r="E101" s="22">
        <v>10213.9</v>
      </c>
      <c r="F101" s="22">
        <v>0</v>
      </c>
      <c r="G101" s="22"/>
      <c r="H101" s="22"/>
      <c r="I101" s="22"/>
      <c r="J101" s="22"/>
      <c r="K101" s="22"/>
      <c r="L101" s="22"/>
      <c r="M101" s="22"/>
    </row>
    <row r="102" spans="1:13" ht="27.95" customHeight="1">
      <c r="A102" s="219" t="s">
        <v>229</v>
      </c>
      <c r="B102" s="220" t="s">
        <v>230</v>
      </c>
      <c r="C102" s="22">
        <f t="shared" si="3"/>
        <v>30</v>
      </c>
      <c r="D102" s="22"/>
      <c r="E102" s="22">
        <v>30</v>
      </c>
      <c r="F102" s="22"/>
      <c r="G102" s="22"/>
      <c r="H102" s="22"/>
      <c r="I102" s="22"/>
      <c r="J102" s="22"/>
      <c r="K102" s="22"/>
      <c r="L102" s="22"/>
      <c r="M102" s="22"/>
    </row>
    <row r="103" spans="1:13" ht="27.95" customHeight="1">
      <c r="A103" s="219" t="s">
        <v>231</v>
      </c>
      <c r="B103" s="220" t="s">
        <v>232</v>
      </c>
      <c r="C103" s="22">
        <f t="shared" si="3"/>
        <v>30</v>
      </c>
      <c r="D103" s="22"/>
      <c r="E103" s="22">
        <v>30</v>
      </c>
      <c r="F103" s="22"/>
      <c r="G103" s="22"/>
      <c r="H103" s="22"/>
      <c r="I103" s="22"/>
      <c r="J103" s="22"/>
      <c r="K103" s="22"/>
      <c r="L103" s="22"/>
      <c r="M103" s="22"/>
    </row>
    <row r="104" spans="1:13" ht="27.95" customHeight="1">
      <c r="A104" s="59" t="s">
        <v>233</v>
      </c>
      <c r="B104" s="217" t="s">
        <v>234</v>
      </c>
      <c r="C104" s="22">
        <f t="shared" si="3"/>
        <v>69.335999999999999</v>
      </c>
      <c r="D104" s="22"/>
      <c r="E104" s="22">
        <v>69.335999999999999</v>
      </c>
      <c r="F104" s="22"/>
      <c r="G104" s="22"/>
      <c r="H104" s="22"/>
      <c r="I104" s="22"/>
      <c r="J104" s="22"/>
      <c r="K104" s="22"/>
      <c r="L104" s="22"/>
      <c r="M104" s="22"/>
    </row>
    <row r="105" spans="1:13" ht="27.95" customHeight="1">
      <c r="A105" s="59" t="s">
        <v>235</v>
      </c>
      <c r="B105" s="217" t="s">
        <v>236</v>
      </c>
      <c r="C105" s="22">
        <f t="shared" si="3"/>
        <v>69.335999999999999</v>
      </c>
      <c r="D105" s="22"/>
      <c r="E105" s="22">
        <v>69.335999999999999</v>
      </c>
      <c r="F105" s="22"/>
      <c r="G105" s="22"/>
      <c r="H105" s="22"/>
      <c r="I105" s="22"/>
      <c r="J105" s="22"/>
      <c r="K105" s="22"/>
      <c r="L105" s="22"/>
      <c r="M105" s="22"/>
    </row>
    <row r="106" spans="1:13" ht="27.95" customHeight="1">
      <c r="A106" s="59" t="s">
        <v>237</v>
      </c>
      <c r="B106" s="217" t="s">
        <v>238</v>
      </c>
      <c r="C106" s="22">
        <f t="shared" si="3"/>
        <v>69.335999999999999</v>
      </c>
      <c r="D106" s="22"/>
      <c r="E106" s="22">
        <v>69.335999999999999</v>
      </c>
      <c r="F106" s="22"/>
      <c r="G106" s="22"/>
      <c r="H106" s="22"/>
      <c r="I106" s="22"/>
      <c r="J106" s="22"/>
      <c r="K106" s="22"/>
      <c r="L106" s="22"/>
      <c r="M106" s="22"/>
    </row>
    <row r="107" spans="1:13" ht="27.95" customHeight="1">
      <c r="A107" s="59">
        <v>224</v>
      </c>
      <c r="B107" s="217" t="s">
        <v>239</v>
      </c>
      <c r="C107" s="22">
        <f t="shared" si="3"/>
        <v>123</v>
      </c>
      <c r="D107" s="22"/>
      <c r="E107" s="22">
        <v>123</v>
      </c>
      <c r="F107" s="22"/>
      <c r="G107" s="22"/>
      <c r="H107" s="22"/>
      <c r="I107" s="22"/>
      <c r="J107" s="22"/>
      <c r="K107" s="22"/>
      <c r="L107" s="22"/>
      <c r="M107" s="22"/>
    </row>
    <row r="108" spans="1:13" ht="27.95" customHeight="1">
      <c r="A108" s="59">
        <v>22402</v>
      </c>
      <c r="B108" s="217" t="s">
        <v>240</v>
      </c>
      <c r="C108" s="22">
        <f t="shared" si="3"/>
        <v>123</v>
      </c>
      <c r="D108" s="22"/>
      <c r="E108" s="22">
        <v>123</v>
      </c>
      <c r="F108" s="22"/>
      <c r="G108" s="22"/>
      <c r="H108" s="22"/>
      <c r="I108" s="22"/>
      <c r="J108" s="22"/>
      <c r="K108" s="22"/>
      <c r="L108" s="22"/>
      <c r="M108" s="22"/>
    </row>
    <row r="109" spans="1:13" ht="27.95" customHeight="1">
      <c r="A109" s="59">
        <v>2240299</v>
      </c>
      <c r="B109" s="217" t="s">
        <v>241</v>
      </c>
      <c r="C109" s="22">
        <f t="shared" si="3"/>
        <v>123</v>
      </c>
      <c r="D109" s="22"/>
      <c r="E109" s="22">
        <v>123</v>
      </c>
      <c r="F109" s="22"/>
      <c r="G109" s="22"/>
      <c r="H109" s="22"/>
      <c r="I109" s="22"/>
      <c r="J109" s="22"/>
      <c r="K109" s="22"/>
      <c r="L109" s="22"/>
      <c r="M109" s="22"/>
    </row>
    <row r="110" spans="1:13" ht="27.95" customHeight="1">
      <c r="A110" s="59"/>
      <c r="B110" s="217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</row>
    <row r="111" spans="1:13" ht="24" customHeight="1"/>
    <row r="112" spans="1:13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</sheetData>
  <mergeCells count="13">
    <mergeCell ref="A2:M2"/>
    <mergeCell ref="L3:M3"/>
    <mergeCell ref="A4:B4"/>
    <mergeCell ref="G4:H4"/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9"/>
  <sheetViews>
    <sheetView zoomScale="115" zoomScaleNormal="115" workbookViewId="0">
      <pane ySplit="4" topLeftCell="A302" activePane="bottomLeft" state="frozen"/>
      <selection pane="bottomLeft" activeCell="C304" sqref="C304"/>
    </sheetView>
  </sheetViews>
  <sheetFormatPr defaultColWidth="9" defaultRowHeight="13.5"/>
  <cols>
    <col min="1" max="1" width="10.625" style="74" customWidth="1"/>
    <col min="2" max="2" width="19.75" style="75" customWidth="1"/>
    <col min="3" max="3" width="10" style="1" customWidth="1"/>
    <col min="4" max="4" width="12.875" style="76" customWidth="1"/>
    <col min="5" max="5" width="10.5" customWidth="1"/>
    <col min="6" max="6" width="14.875" style="77" customWidth="1"/>
    <col min="7" max="7" width="11.875" customWidth="1"/>
    <col min="8" max="8" width="13.875" style="78" customWidth="1"/>
    <col min="9" max="9" width="11.625" style="78"/>
    <col min="14" max="14" width="12.5" customWidth="1"/>
    <col min="15" max="15" width="14.75" customWidth="1"/>
  </cols>
  <sheetData>
    <row r="1" spans="1:15" ht="36.75" customHeight="1">
      <c r="A1" s="357" t="s">
        <v>242</v>
      </c>
      <c r="B1" s="246"/>
      <c r="C1" s="246"/>
      <c r="D1" s="358"/>
      <c r="E1" s="246"/>
      <c r="F1" s="358"/>
      <c r="G1" s="246"/>
      <c r="H1" s="359"/>
      <c r="I1" s="359"/>
      <c r="J1" s="246"/>
      <c r="K1" s="246"/>
      <c r="L1" s="246"/>
    </row>
    <row r="2" spans="1:15" ht="19.5" customHeight="1">
      <c r="K2" s="360" t="s">
        <v>1</v>
      </c>
      <c r="L2" s="360"/>
    </row>
    <row r="3" spans="1:15" s="71" customFormat="1" ht="30" customHeight="1">
      <c r="A3" s="361" t="s">
        <v>33</v>
      </c>
      <c r="B3" s="244"/>
      <c r="C3" s="244" t="s">
        <v>243</v>
      </c>
      <c r="D3" s="251"/>
      <c r="E3" s="244" t="s">
        <v>244</v>
      </c>
      <c r="F3" s="251"/>
      <c r="G3" s="244" t="s">
        <v>34</v>
      </c>
      <c r="H3" s="244" t="s">
        <v>245</v>
      </c>
      <c r="I3" s="244" t="s">
        <v>246</v>
      </c>
      <c r="J3" s="251" t="s">
        <v>247</v>
      </c>
      <c r="K3" s="251" t="s">
        <v>248</v>
      </c>
      <c r="L3" s="251" t="s">
        <v>249</v>
      </c>
    </row>
    <row r="4" spans="1:15" s="71" customFormat="1" ht="30" customHeight="1">
      <c r="A4" s="79" t="s">
        <v>44</v>
      </c>
      <c r="B4" s="2" t="s">
        <v>45</v>
      </c>
      <c r="C4" s="2" t="s">
        <v>44</v>
      </c>
      <c r="D4" s="67" t="s">
        <v>45</v>
      </c>
      <c r="E4" s="2" t="s">
        <v>44</v>
      </c>
      <c r="F4" s="67" t="s">
        <v>45</v>
      </c>
      <c r="G4" s="244"/>
      <c r="H4" s="244"/>
      <c r="I4" s="244"/>
      <c r="J4" s="251"/>
      <c r="K4" s="251"/>
      <c r="L4" s="251"/>
    </row>
    <row r="5" spans="1:15" ht="24.95" customHeight="1">
      <c r="A5" s="80">
        <v>201</v>
      </c>
      <c r="B5" s="81" t="s">
        <v>250</v>
      </c>
      <c r="C5" s="82"/>
      <c r="D5" s="83"/>
      <c r="E5" s="84"/>
      <c r="F5" s="85"/>
      <c r="G5" s="86">
        <f t="shared" ref="G5:G35" si="0">SUM(H5:I5)</f>
        <v>11030.134524999999</v>
      </c>
      <c r="H5" s="87">
        <f>H6+H10+H68+H74+H87+H89+H91+H107+H110</f>
        <v>2786.7201000000009</v>
      </c>
      <c r="I5" s="87">
        <f>I6+I10+I68+I74+I87+I89+I91+I107+I110</f>
        <v>8243.414424999999</v>
      </c>
      <c r="J5" s="3"/>
      <c r="K5" s="3"/>
      <c r="L5" s="3"/>
      <c r="O5" s="122"/>
    </row>
    <row r="6" spans="1:15" ht="24.95" customHeight="1">
      <c r="A6" s="80" t="s">
        <v>251</v>
      </c>
      <c r="B6" s="88" t="s">
        <v>252</v>
      </c>
      <c r="C6" s="82"/>
      <c r="D6" s="83"/>
      <c r="E6" s="84"/>
      <c r="F6" s="85"/>
      <c r="G6" s="89">
        <f t="shared" si="0"/>
        <v>0</v>
      </c>
      <c r="H6" s="90">
        <f>SUM(H7:H9)</f>
        <v>0</v>
      </c>
      <c r="I6" s="90">
        <f>SUM(I7:I9)</f>
        <v>0</v>
      </c>
      <c r="J6" s="3"/>
      <c r="K6" s="3"/>
      <c r="L6" s="3"/>
    </row>
    <row r="7" spans="1:15" ht="24.95" customHeight="1">
      <c r="A7" s="318" t="s">
        <v>253</v>
      </c>
      <c r="B7" s="327" t="s">
        <v>254</v>
      </c>
      <c r="C7" s="93" t="s">
        <v>255</v>
      </c>
      <c r="D7" s="93" t="s">
        <v>256</v>
      </c>
      <c r="E7" s="94" t="s">
        <v>257</v>
      </c>
      <c r="F7" s="95" t="s">
        <v>258</v>
      </c>
      <c r="G7" s="89">
        <f t="shared" si="0"/>
        <v>0</v>
      </c>
      <c r="H7" s="96"/>
      <c r="I7" s="90"/>
      <c r="J7" s="3"/>
      <c r="K7" s="3"/>
      <c r="L7" s="3"/>
    </row>
    <row r="8" spans="1:15" ht="24.95" customHeight="1">
      <c r="A8" s="320"/>
      <c r="B8" s="328"/>
      <c r="C8" s="93">
        <v>50999</v>
      </c>
      <c r="D8" s="93" t="s">
        <v>259</v>
      </c>
      <c r="E8" s="94">
        <v>30399</v>
      </c>
      <c r="F8" s="95" t="s">
        <v>259</v>
      </c>
      <c r="G8" s="89">
        <f t="shared" si="0"/>
        <v>0</v>
      </c>
      <c r="H8" s="96"/>
      <c r="I8" s="90"/>
      <c r="J8" s="3"/>
      <c r="K8" s="3"/>
      <c r="L8" s="3"/>
    </row>
    <row r="9" spans="1:15" ht="24.95" customHeight="1">
      <c r="A9" s="98" t="s">
        <v>260</v>
      </c>
      <c r="B9" s="99" t="s">
        <v>261</v>
      </c>
      <c r="C9" s="82">
        <v>50202</v>
      </c>
      <c r="D9" s="83" t="s">
        <v>262</v>
      </c>
      <c r="E9" s="100">
        <v>30215</v>
      </c>
      <c r="F9" s="85" t="s">
        <v>262</v>
      </c>
      <c r="G9" s="89">
        <f t="shared" si="0"/>
        <v>0</v>
      </c>
      <c r="H9" s="90"/>
      <c r="I9" s="90"/>
      <c r="J9" s="3"/>
      <c r="K9" s="3"/>
      <c r="L9" s="3"/>
    </row>
    <row r="10" spans="1:15" ht="24.95" customHeight="1">
      <c r="A10" s="101" t="s">
        <v>50</v>
      </c>
      <c r="B10" s="99" t="s">
        <v>51</v>
      </c>
      <c r="C10" s="82"/>
      <c r="D10" s="83"/>
      <c r="E10" s="84"/>
      <c r="F10" s="85"/>
      <c r="G10" s="89">
        <f t="shared" si="0"/>
        <v>6108.4735250000012</v>
      </c>
      <c r="H10" s="90">
        <f>SUM(H11:H67)</f>
        <v>2402.1557000000007</v>
      </c>
      <c r="I10" s="90">
        <f>SUM(I11:I67)</f>
        <v>3706.3178250000001</v>
      </c>
      <c r="J10" s="3"/>
      <c r="K10" s="3"/>
      <c r="L10" s="3"/>
    </row>
    <row r="11" spans="1:15" ht="24.95" customHeight="1">
      <c r="A11" s="343" t="s">
        <v>52</v>
      </c>
      <c r="B11" s="298" t="s">
        <v>53</v>
      </c>
      <c r="C11" s="288" t="s">
        <v>263</v>
      </c>
      <c r="D11" s="265" t="s">
        <v>264</v>
      </c>
      <c r="E11" s="102" t="s">
        <v>265</v>
      </c>
      <c r="F11" s="95" t="s">
        <v>266</v>
      </c>
      <c r="G11" s="89">
        <f t="shared" si="0"/>
        <v>271.43520000000001</v>
      </c>
      <c r="H11" s="90">
        <v>271.43520000000001</v>
      </c>
      <c r="I11" s="90"/>
      <c r="J11" s="3"/>
      <c r="K11" s="3"/>
      <c r="L11" s="3"/>
    </row>
    <row r="12" spans="1:15" ht="24.95" customHeight="1">
      <c r="A12" s="344"/>
      <c r="B12" s="299"/>
      <c r="C12" s="289"/>
      <c r="D12" s="263"/>
      <c r="E12" s="102" t="s">
        <v>267</v>
      </c>
      <c r="F12" s="95" t="s">
        <v>268</v>
      </c>
      <c r="G12" s="89">
        <f t="shared" si="0"/>
        <v>757.13120000000004</v>
      </c>
      <c r="H12" s="90">
        <v>757.13120000000004</v>
      </c>
      <c r="I12" s="90"/>
      <c r="J12" s="3"/>
      <c r="K12" s="3"/>
      <c r="L12" s="3"/>
    </row>
    <row r="13" spans="1:15" ht="24.95" customHeight="1">
      <c r="A13" s="344"/>
      <c r="B13" s="299"/>
      <c r="C13" s="289"/>
      <c r="D13" s="263"/>
      <c r="E13" s="102" t="s">
        <v>269</v>
      </c>
      <c r="F13" s="95" t="s">
        <v>270</v>
      </c>
      <c r="G13" s="89">
        <f t="shared" si="0"/>
        <v>202.4</v>
      </c>
      <c r="H13" s="90">
        <v>202.4</v>
      </c>
      <c r="I13" s="90"/>
      <c r="J13" s="3"/>
      <c r="K13" s="3"/>
      <c r="L13" s="3"/>
    </row>
    <row r="14" spans="1:15" ht="24.95" customHeight="1">
      <c r="A14" s="344"/>
      <c r="B14" s="299"/>
      <c r="C14" s="288" t="s">
        <v>271</v>
      </c>
      <c r="D14" s="265" t="s">
        <v>272</v>
      </c>
      <c r="E14" s="102" t="s">
        <v>273</v>
      </c>
      <c r="F14" s="95" t="s">
        <v>274</v>
      </c>
      <c r="G14" s="89">
        <f t="shared" si="0"/>
        <v>160.8048</v>
      </c>
      <c r="H14" s="90">
        <v>160.8048</v>
      </c>
      <c r="I14" s="90"/>
      <c r="J14" s="3"/>
      <c r="K14" s="3"/>
      <c r="L14" s="3"/>
    </row>
    <row r="15" spans="1:15" ht="24.95" customHeight="1">
      <c r="A15" s="344"/>
      <c r="B15" s="299"/>
      <c r="C15" s="289"/>
      <c r="D15" s="263"/>
      <c r="E15" s="102" t="s">
        <v>275</v>
      </c>
      <c r="F15" s="95" t="s">
        <v>276</v>
      </c>
      <c r="G15" s="89">
        <f t="shared" si="0"/>
        <v>80.462400000000002</v>
      </c>
      <c r="H15" s="103">
        <v>80.462400000000002</v>
      </c>
      <c r="I15" s="90"/>
      <c r="J15" s="3"/>
      <c r="K15" s="3"/>
      <c r="L15" s="3"/>
    </row>
    <row r="16" spans="1:15" ht="24.95" customHeight="1">
      <c r="A16" s="344"/>
      <c r="B16" s="299"/>
      <c r="C16" s="289"/>
      <c r="D16" s="263"/>
      <c r="E16" s="102" t="s">
        <v>277</v>
      </c>
      <c r="F16" s="95" t="s">
        <v>278</v>
      </c>
      <c r="G16" s="89">
        <f t="shared" si="0"/>
        <v>136.9392</v>
      </c>
      <c r="H16" s="103">
        <v>136.9392</v>
      </c>
      <c r="I16" s="90"/>
      <c r="J16" s="3"/>
      <c r="K16" s="3"/>
      <c r="L16" s="3"/>
    </row>
    <row r="17" spans="1:12" ht="24.95" customHeight="1">
      <c r="A17" s="344"/>
      <c r="B17" s="299"/>
      <c r="C17" s="289"/>
      <c r="D17" s="263"/>
      <c r="E17" s="102" t="s">
        <v>279</v>
      </c>
      <c r="F17" s="95" t="s">
        <v>280</v>
      </c>
      <c r="G17" s="89">
        <f t="shared" si="0"/>
        <v>34.175600000000003</v>
      </c>
      <c r="H17" s="103">
        <v>34.175600000000003</v>
      </c>
      <c r="I17" s="90"/>
      <c r="J17" s="3"/>
      <c r="K17" s="3"/>
      <c r="L17" s="3"/>
    </row>
    <row r="18" spans="1:12" ht="24.95" customHeight="1">
      <c r="A18" s="344"/>
      <c r="B18" s="299"/>
      <c r="C18" s="93" t="s">
        <v>281</v>
      </c>
      <c r="D18" s="93" t="s">
        <v>282</v>
      </c>
      <c r="E18" s="95" t="s">
        <v>283</v>
      </c>
      <c r="F18" s="95" t="s">
        <v>282</v>
      </c>
      <c r="G18" s="89">
        <f t="shared" si="0"/>
        <v>129.5712</v>
      </c>
      <c r="H18" s="103">
        <v>129.5712</v>
      </c>
      <c r="I18" s="90"/>
      <c r="J18" s="3"/>
      <c r="K18" s="3"/>
      <c r="L18" s="3"/>
    </row>
    <row r="19" spans="1:12" ht="24.95" customHeight="1">
      <c r="A19" s="344"/>
      <c r="B19" s="299"/>
      <c r="C19" s="93" t="s">
        <v>284</v>
      </c>
      <c r="D19" s="93" t="s">
        <v>285</v>
      </c>
      <c r="E19" s="95">
        <v>30199</v>
      </c>
      <c r="F19" s="95" t="s">
        <v>285</v>
      </c>
      <c r="G19" s="89">
        <f t="shared" si="0"/>
        <v>31.68</v>
      </c>
      <c r="H19" s="103">
        <v>31.68</v>
      </c>
      <c r="I19" s="90"/>
      <c r="J19" s="3"/>
      <c r="K19" s="3"/>
      <c r="L19" s="3"/>
    </row>
    <row r="20" spans="1:12" ht="24.95" customHeight="1">
      <c r="A20" s="344"/>
      <c r="B20" s="299"/>
      <c r="C20" s="274">
        <v>50201</v>
      </c>
      <c r="D20" s="254" t="s">
        <v>286</v>
      </c>
      <c r="E20" s="84">
        <v>30201</v>
      </c>
      <c r="F20" s="85" t="s">
        <v>287</v>
      </c>
      <c r="G20" s="89">
        <f t="shared" si="0"/>
        <v>58.430999999999997</v>
      </c>
      <c r="H20" s="103">
        <v>58.430999999999997</v>
      </c>
      <c r="I20" s="103"/>
      <c r="J20" s="3"/>
      <c r="K20" s="3"/>
      <c r="L20" s="3"/>
    </row>
    <row r="21" spans="1:12" ht="24.95" customHeight="1">
      <c r="A21" s="344"/>
      <c r="B21" s="299"/>
      <c r="C21" s="275"/>
      <c r="D21" s="255"/>
      <c r="E21" s="84">
        <v>30202</v>
      </c>
      <c r="F21" s="85" t="s">
        <v>288</v>
      </c>
      <c r="G21" s="89">
        <f t="shared" si="0"/>
        <v>10</v>
      </c>
      <c r="H21" s="90">
        <v>10</v>
      </c>
      <c r="I21" s="90"/>
      <c r="J21" s="3"/>
      <c r="K21" s="3"/>
      <c r="L21" s="3"/>
    </row>
    <row r="22" spans="1:12" ht="24.95" customHeight="1">
      <c r="A22" s="344"/>
      <c r="B22" s="299"/>
      <c r="C22" s="275"/>
      <c r="D22" s="255"/>
      <c r="E22" s="84">
        <v>30205</v>
      </c>
      <c r="F22" s="85" t="s">
        <v>289</v>
      </c>
      <c r="G22" s="89">
        <f t="shared" si="0"/>
        <v>1.05</v>
      </c>
      <c r="H22" s="90">
        <v>1.05</v>
      </c>
      <c r="I22" s="90"/>
      <c r="J22" s="3"/>
      <c r="K22" s="3"/>
      <c r="L22" s="3"/>
    </row>
    <row r="23" spans="1:12" ht="24.95" customHeight="1">
      <c r="A23" s="344"/>
      <c r="B23" s="299"/>
      <c r="C23" s="275"/>
      <c r="D23" s="255"/>
      <c r="E23" s="84">
        <v>30206</v>
      </c>
      <c r="F23" s="85" t="s">
        <v>290</v>
      </c>
      <c r="G23" s="89">
        <f t="shared" si="0"/>
        <v>50</v>
      </c>
      <c r="H23" s="90">
        <v>50</v>
      </c>
      <c r="I23" s="90"/>
      <c r="J23" s="3"/>
      <c r="K23" s="3"/>
      <c r="L23" s="3"/>
    </row>
    <row r="24" spans="1:12" ht="24.95" customHeight="1">
      <c r="A24" s="344"/>
      <c r="B24" s="299"/>
      <c r="C24" s="275"/>
      <c r="D24" s="255"/>
      <c r="E24" s="95" t="s">
        <v>291</v>
      </c>
      <c r="F24" s="95" t="s">
        <v>292</v>
      </c>
      <c r="G24" s="89">
        <f t="shared" si="0"/>
        <v>17.5</v>
      </c>
      <c r="H24" s="90">
        <v>17.5</v>
      </c>
      <c r="I24" s="90"/>
      <c r="J24" s="3"/>
      <c r="K24" s="3"/>
      <c r="L24" s="3"/>
    </row>
    <row r="25" spans="1:12" ht="24.95" customHeight="1">
      <c r="A25" s="344"/>
      <c r="B25" s="299"/>
      <c r="C25" s="275"/>
      <c r="D25" s="255"/>
      <c r="E25" s="95" t="s">
        <v>293</v>
      </c>
      <c r="F25" s="95" t="s">
        <v>294</v>
      </c>
      <c r="G25" s="89">
        <f t="shared" si="0"/>
        <v>68.671000000000006</v>
      </c>
      <c r="H25" s="103">
        <v>68.671000000000006</v>
      </c>
      <c r="I25" s="103"/>
      <c r="J25" s="3"/>
      <c r="K25" s="3"/>
      <c r="L25" s="3"/>
    </row>
    <row r="26" spans="1:12" ht="24.95" customHeight="1">
      <c r="A26" s="344"/>
      <c r="B26" s="299"/>
      <c r="C26" s="275"/>
      <c r="D26" s="255"/>
      <c r="E26" s="95" t="s">
        <v>295</v>
      </c>
      <c r="F26" s="95" t="s">
        <v>296</v>
      </c>
      <c r="G26" s="89">
        <f t="shared" si="0"/>
        <v>2</v>
      </c>
      <c r="H26" s="90">
        <v>2</v>
      </c>
      <c r="I26" s="90"/>
      <c r="J26" s="3"/>
      <c r="K26" s="3"/>
      <c r="L26" s="3"/>
    </row>
    <row r="27" spans="1:12" ht="24.95" customHeight="1">
      <c r="A27" s="344"/>
      <c r="B27" s="299"/>
      <c r="C27" s="275"/>
      <c r="D27" s="255"/>
      <c r="E27" s="95" t="s">
        <v>297</v>
      </c>
      <c r="F27" s="95" t="s">
        <v>298</v>
      </c>
      <c r="G27" s="89">
        <f t="shared" si="0"/>
        <v>49.827500000000001</v>
      </c>
      <c r="H27" s="103">
        <v>49.827500000000001</v>
      </c>
      <c r="I27" s="103"/>
      <c r="J27" s="3"/>
      <c r="K27" s="3"/>
      <c r="L27" s="3"/>
    </row>
    <row r="28" spans="1:12" ht="24.95" customHeight="1">
      <c r="A28" s="344"/>
      <c r="B28" s="299"/>
      <c r="C28" s="275"/>
      <c r="D28" s="255"/>
      <c r="E28" s="95" t="s">
        <v>299</v>
      </c>
      <c r="F28" s="95" t="s">
        <v>300</v>
      </c>
      <c r="G28" s="89">
        <f t="shared" si="0"/>
        <v>49.586399999999998</v>
      </c>
      <c r="H28" s="103">
        <v>49.586399999999998</v>
      </c>
      <c r="I28" s="103"/>
      <c r="J28" s="3"/>
      <c r="K28" s="3"/>
      <c r="L28" s="3"/>
    </row>
    <row r="29" spans="1:12" ht="24.95" customHeight="1">
      <c r="A29" s="344"/>
      <c r="B29" s="299"/>
      <c r="C29" s="276"/>
      <c r="D29" s="256"/>
      <c r="E29" s="95" t="s">
        <v>301</v>
      </c>
      <c r="F29" s="95" t="s">
        <v>302</v>
      </c>
      <c r="G29" s="89">
        <f t="shared" si="0"/>
        <v>55.38</v>
      </c>
      <c r="H29" s="103">
        <v>55.38</v>
      </c>
      <c r="I29" s="103"/>
      <c r="J29" s="3"/>
      <c r="K29" s="3"/>
      <c r="L29" s="3"/>
    </row>
    <row r="30" spans="1:12" ht="24.95" customHeight="1">
      <c r="A30" s="344"/>
      <c r="B30" s="299"/>
      <c r="C30" s="93" t="s">
        <v>303</v>
      </c>
      <c r="D30" s="93" t="s">
        <v>262</v>
      </c>
      <c r="E30" s="95" t="s">
        <v>304</v>
      </c>
      <c r="F30" s="95" t="s">
        <v>262</v>
      </c>
      <c r="G30" s="89">
        <f t="shared" si="0"/>
        <v>0.6</v>
      </c>
      <c r="H30" s="103">
        <v>0.6</v>
      </c>
      <c r="I30" s="103"/>
      <c r="J30" s="3"/>
      <c r="K30" s="3"/>
      <c r="L30" s="3"/>
    </row>
    <row r="31" spans="1:12" ht="24.95" customHeight="1">
      <c r="A31" s="344"/>
      <c r="B31" s="299"/>
      <c r="C31" s="93">
        <v>50203</v>
      </c>
      <c r="D31" s="93" t="s">
        <v>305</v>
      </c>
      <c r="E31" s="95" t="s">
        <v>306</v>
      </c>
      <c r="F31" s="95" t="s">
        <v>305</v>
      </c>
      <c r="G31" s="89">
        <f t="shared" si="0"/>
        <v>0.5</v>
      </c>
      <c r="H31" s="103">
        <v>0.5</v>
      </c>
      <c r="I31" s="103"/>
      <c r="J31" s="3"/>
      <c r="K31" s="3"/>
      <c r="L31" s="3"/>
    </row>
    <row r="32" spans="1:12" ht="24.95" customHeight="1">
      <c r="A32" s="344"/>
      <c r="B32" s="299"/>
      <c r="C32" s="93" t="s">
        <v>307</v>
      </c>
      <c r="D32" s="93" t="s">
        <v>308</v>
      </c>
      <c r="E32" s="95" t="s">
        <v>309</v>
      </c>
      <c r="F32" s="95" t="s">
        <v>308</v>
      </c>
      <c r="G32" s="89">
        <f t="shared" si="0"/>
        <v>3.2189999999999999</v>
      </c>
      <c r="H32" s="103">
        <v>3.2189999999999999</v>
      </c>
      <c r="I32" s="103"/>
      <c r="J32" s="3"/>
      <c r="K32" s="3"/>
      <c r="L32" s="3"/>
    </row>
    <row r="33" spans="1:12" ht="24.95" customHeight="1">
      <c r="A33" s="344"/>
      <c r="B33" s="299"/>
      <c r="C33" s="93" t="s">
        <v>310</v>
      </c>
      <c r="D33" s="93" t="s">
        <v>311</v>
      </c>
      <c r="E33" s="95" t="s">
        <v>312</v>
      </c>
      <c r="F33" s="95" t="s">
        <v>311</v>
      </c>
      <c r="G33" s="89">
        <f t="shared" si="0"/>
        <v>33</v>
      </c>
      <c r="H33" s="90">
        <v>33</v>
      </c>
      <c r="I33" s="90"/>
      <c r="J33" s="3"/>
      <c r="K33" s="3"/>
      <c r="L33" s="3"/>
    </row>
    <row r="34" spans="1:12" ht="24.95" customHeight="1">
      <c r="A34" s="344"/>
      <c r="B34" s="299"/>
      <c r="C34" s="93" t="s">
        <v>313</v>
      </c>
      <c r="D34" s="93" t="s">
        <v>314</v>
      </c>
      <c r="E34" s="95" t="s">
        <v>315</v>
      </c>
      <c r="F34" s="95" t="s">
        <v>314</v>
      </c>
      <c r="G34" s="89">
        <f t="shared" si="0"/>
        <v>20</v>
      </c>
      <c r="H34" s="103">
        <v>20</v>
      </c>
      <c r="I34" s="90"/>
      <c r="J34" s="3"/>
      <c r="K34" s="3"/>
      <c r="L34" s="3"/>
    </row>
    <row r="35" spans="1:12" ht="24.95" customHeight="1">
      <c r="A35" s="344"/>
      <c r="B35" s="299"/>
      <c r="C35" s="93">
        <v>50299</v>
      </c>
      <c r="D35" s="93" t="s">
        <v>316</v>
      </c>
      <c r="E35" s="95">
        <v>30299</v>
      </c>
      <c r="F35" s="95" t="s">
        <v>316</v>
      </c>
      <c r="G35" s="89">
        <f t="shared" si="0"/>
        <v>9.1180000000000003</v>
      </c>
      <c r="H35" s="107">
        <v>9.1180000000000003</v>
      </c>
      <c r="I35" s="90"/>
      <c r="J35" s="3"/>
      <c r="K35" s="3"/>
      <c r="L35" s="3"/>
    </row>
    <row r="36" spans="1:12" ht="24.95" customHeight="1">
      <c r="A36" s="345"/>
      <c r="B36" s="300"/>
      <c r="C36" s="93" t="s">
        <v>317</v>
      </c>
      <c r="D36" s="93" t="s">
        <v>318</v>
      </c>
      <c r="E36" s="95" t="s">
        <v>319</v>
      </c>
      <c r="F36" s="95" t="s">
        <v>259</v>
      </c>
      <c r="G36" s="89">
        <f t="shared" ref="G36:G71" si="1">SUM(H36:I36)</f>
        <v>1.7999999999999999E-2</v>
      </c>
      <c r="H36" s="90">
        <v>1.7999999999999999E-2</v>
      </c>
      <c r="I36" s="90"/>
      <c r="J36" s="3"/>
      <c r="K36" s="3"/>
      <c r="L36" s="3"/>
    </row>
    <row r="37" spans="1:12" ht="24.95" customHeight="1">
      <c r="A37" s="343" t="s">
        <v>54</v>
      </c>
      <c r="B37" s="298" t="s">
        <v>55</v>
      </c>
      <c r="C37" s="265" t="s">
        <v>320</v>
      </c>
      <c r="D37" s="266" t="s">
        <v>321</v>
      </c>
      <c r="E37" s="102" t="s">
        <v>265</v>
      </c>
      <c r="F37" s="95" t="s">
        <v>266</v>
      </c>
      <c r="G37" s="89">
        <f t="shared" si="1"/>
        <v>21.325199999999999</v>
      </c>
      <c r="H37" s="90">
        <v>21.325199999999999</v>
      </c>
      <c r="I37" s="90"/>
      <c r="J37" s="3"/>
      <c r="K37" s="3"/>
      <c r="L37" s="3"/>
    </row>
    <row r="38" spans="1:12" ht="24.95" customHeight="1">
      <c r="A38" s="344"/>
      <c r="B38" s="299"/>
      <c r="C38" s="263"/>
      <c r="D38" s="267"/>
      <c r="E38" s="102" t="s">
        <v>267</v>
      </c>
      <c r="F38" s="95" t="s">
        <v>268</v>
      </c>
      <c r="G38" s="89">
        <f t="shared" si="1"/>
        <v>52.56</v>
      </c>
      <c r="H38" s="90">
        <v>52.56</v>
      </c>
      <c r="I38" s="90"/>
      <c r="J38" s="3"/>
      <c r="K38" s="3"/>
      <c r="L38" s="3"/>
    </row>
    <row r="39" spans="1:12" ht="24.95" customHeight="1">
      <c r="A39" s="344"/>
      <c r="B39" s="299"/>
      <c r="C39" s="263"/>
      <c r="D39" s="267"/>
      <c r="E39" s="102" t="s">
        <v>269</v>
      </c>
      <c r="F39" s="95" t="s">
        <v>270</v>
      </c>
      <c r="G39" s="89">
        <f t="shared" si="1"/>
        <v>18</v>
      </c>
      <c r="H39" s="90">
        <v>18</v>
      </c>
      <c r="I39" s="90"/>
      <c r="J39" s="3"/>
      <c r="K39" s="3"/>
      <c r="L39" s="3"/>
    </row>
    <row r="40" spans="1:12" ht="24.95" customHeight="1">
      <c r="A40" s="344"/>
      <c r="B40" s="299"/>
      <c r="C40" s="263"/>
      <c r="D40" s="267"/>
      <c r="E40" s="102" t="s">
        <v>322</v>
      </c>
      <c r="F40" s="95" t="s">
        <v>323</v>
      </c>
      <c r="G40" s="89">
        <f t="shared" si="1"/>
        <v>13.692</v>
      </c>
      <c r="H40" s="90">
        <v>13.692</v>
      </c>
      <c r="I40" s="90"/>
      <c r="J40" s="3"/>
      <c r="K40" s="3"/>
      <c r="L40" s="3"/>
    </row>
    <row r="41" spans="1:12" ht="24.95" customHeight="1">
      <c r="A41" s="344"/>
      <c r="B41" s="299"/>
      <c r="C41" s="263"/>
      <c r="D41" s="267"/>
      <c r="E41" s="102" t="s">
        <v>273</v>
      </c>
      <c r="F41" s="95" t="s">
        <v>274</v>
      </c>
      <c r="G41" s="89">
        <f t="shared" si="1"/>
        <v>9.5280000000000005</v>
      </c>
      <c r="H41" s="90">
        <v>9.5280000000000005</v>
      </c>
      <c r="I41" s="90"/>
      <c r="J41" s="3"/>
      <c r="K41" s="3"/>
      <c r="L41" s="3"/>
    </row>
    <row r="42" spans="1:12" ht="24.95" customHeight="1">
      <c r="A42" s="344"/>
      <c r="B42" s="299"/>
      <c r="C42" s="263"/>
      <c r="D42" s="267"/>
      <c r="E42" s="102" t="s">
        <v>275</v>
      </c>
      <c r="F42" s="95" t="s">
        <v>276</v>
      </c>
      <c r="G42" s="89">
        <f t="shared" si="1"/>
        <v>4.7640000000000002</v>
      </c>
      <c r="H42" s="90">
        <v>4.7640000000000002</v>
      </c>
      <c r="I42" s="90"/>
      <c r="J42" s="3"/>
      <c r="K42" s="3"/>
      <c r="L42" s="3"/>
    </row>
    <row r="43" spans="1:12" ht="24.95" customHeight="1">
      <c r="A43" s="344"/>
      <c r="B43" s="299"/>
      <c r="C43" s="263"/>
      <c r="D43" s="267"/>
      <c r="E43" s="102" t="s">
        <v>277</v>
      </c>
      <c r="F43" s="95" t="s">
        <v>278</v>
      </c>
      <c r="G43" s="89">
        <f t="shared" si="1"/>
        <v>10.0524</v>
      </c>
      <c r="H43" s="90">
        <v>10.0524</v>
      </c>
      <c r="I43" s="90"/>
      <c r="J43" s="3"/>
      <c r="K43" s="3"/>
      <c r="L43" s="3"/>
    </row>
    <row r="44" spans="1:12" ht="24.95" customHeight="1">
      <c r="A44" s="344"/>
      <c r="B44" s="299"/>
      <c r="C44" s="263"/>
      <c r="D44" s="267"/>
      <c r="E44" s="102" t="s">
        <v>279</v>
      </c>
      <c r="F44" s="95" t="s">
        <v>280</v>
      </c>
      <c r="G44" s="89">
        <f t="shared" si="1"/>
        <v>2.0076000000000001</v>
      </c>
      <c r="H44" s="103">
        <v>2.0076000000000001</v>
      </c>
      <c r="I44" s="90"/>
      <c r="J44" s="3"/>
      <c r="K44" s="3"/>
      <c r="L44" s="3"/>
    </row>
    <row r="45" spans="1:12" ht="24.95" customHeight="1">
      <c r="A45" s="344"/>
      <c r="B45" s="299"/>
      <c r="C45" s="263"/>
      <c r="D45" s="267"/>
      <c r="E45" s="102" t="s">
        <v>283</v>
      </c>
      <c r="F45" s="95" t="s">
        <v>282</v>
      </c>
      <c r="G45" s="89">
        <f t="shared" si="1"/>
        <v>10.526400000000001</v>
      </c>
      <c r="H45" s="103">
        <v>10.526400000000001</v>
      </c>
      <c r="I45" s="90"/>
      <c r="J45" s="3"/>
      <c r="K45" s="3"/>
      <c r="L45" s="3"/>
    </row>
    <row r="46" spans="1:12" ht="24.95" customHeight="1">
      <c r="A46" s="344"/>
      <c r="B46" s="299"/>
      <c r="C46" s="262"/>
      <c r="D46" s="268"/>
      <c r="E46" s="102" t="s">
        <v>324</v>
      </c>
      <c r="F46" s="95" t="s">
        <v>285</v>
      </c>
      <c r="G46" s="89">
        <f t="shared" si="1"/>
        <v>2.4</v>
      </c>
      <c r="H46" s="103">
        <v>2.4</v>
      </c>
      <c r="I46" s="90"/>
      <c r="J46" s="3"/>
      <c r="K46" s="3"/>
      <c r="L46" s="3"/>
    </row>
    <row r="47" spans="1:12" ht="24.95" customHeight="1">
      <c r="A47" s="345"/>
      <c r="B47" s="300"/>
      <c r="C47" s="93" t="s">
        <v>317</v>
      </c>
      <c r="D47" s="93" t="s">
        <v>318</v>
      </c>
      <c r="E47" s="95" t="s">
        <v>319</v>
      </c>
      <c r="F47" s="95" t="s">
        <v>259</v>
      </c>
      <c r="G47" s="89">
        <f t="shared" si="1"/>
        <v>6.0000000000000001E-3</v>
      </c>
      <c r="H47" s="103">
        <v>6.0000000000000001E-3</v>
      </c>
      <c r="I47" s="90"/>
      <c r="J47" s="3"/>
      <c r="K47" s="3"/>
      <c r="L47" s="3"/>
    </row>
    <row r="48" spans="1:12" ht="24.95" customHeight="1">
      <c r="A48" s="343" t="s">
        <v>56</v>
      </c>
      <c r="B48" s="298" t="s">
        <v>57</v>
      </c>
      <c r="C48" s="257" t="s">
        <v>263</v>
      </c>
      <c r="D48" s="257" t="s">
        <v>264</v>
      </c>
      <c r="E48" s="95" t="s">
        <v>265</v>
      </c>
      <c r="F48" s="95" t="s">
        <v>266</v>
      </c>
      <c r="G48" s="89">
        <f t="shared" si="1"/>
        <v>13.44</v>
      </c>
      <c r="H48" s="103">
        <v>13.44</v>
      </c>
      <c r="I48" s="90"/>
      <c r="J48" s="3"/>
      <c r="K48" s="3"/>
      <c r="L48" s="3"/>
    </row>
    <row r="49" spans="1:12" ht="24.95" customHeight="1">
      <c r="A49" s="344"/>
      <c r="B49" s="299"/>
      <c r="C49" s="258"/>
      <c r="D49" s="258"/>
      <c r="E49" s="95" t="s">
        <v>267</v>
      </c>
      <c r="F49" s="95" t="s">
        <v>268</v>
      </c>
      <c r="G49" s="89">
        <f t="shared" si="1"/>
        <v>7.8048000000000002</v>
      </c>
      <c r="H49" s="103">
        <v>7.8048000000000002</v>
      </c>
      <c r="I49" s="90"/>
      <c r="J49" s="3"/>
      <c r="K49" s="3"/>
      <c r="L49" s="3"/>
    </row>
    <row r="50" spans="1:12" ht="24.95" customHeight="1">
      <c r="A50" s="344"/>
      <c r="B50" s="299"/>
      <c r="C50" s="259"/>
      <c r="D50" s="259"/>
      <c r="E50" s="95" t="s">
        <v>269</v>
      </c>
      <c r="F50" s="95" t="s">
        <v>270</v>
      </c>
      <c r="G50" s="89">
        <f t="shared" si="1"/>
        <v>2.5488</v>
      </c>
      <c r="H50" s="103">
        <v>2.5488</v>
      </c>
      <c r="I50" s="90"/>
      <c r="J50" s="3"/>
      <c r="K50" s="3"/>
      <c r="L50" s="3"/>
    </row>
    <row r="51" spans="1:12" ht="24.95" customHeight="1">
      <c r="A51" s="344"/>
      <c r="B51" s="299"/>
      <c r="C51" s="257" t="s">
        <v>271</v>
      </c>
      <c r="D51" s="257" t="s">
        <v>272</v>
      </c>
      <c r="E51" s="95" t="s">
        <v>273</v>
      </c>
      <c r="F51" s="95" t="s">
        <v>274</v>
      </c>
      <c r="G51" s="89">
        <f t="shared" si="1"/>
        <v>0</v>
      </c>
      <c r="H51" s="103"/>
      <c r="I51" s="90"/>
      <c r="J51" s="3"/>
      <c r="K51" s="3"/>
      <c r="L51" s="3"/>
    </row>
    <row r="52" spans="1:12" ht="24.95" customHeight="1">
      <c r="A52" s="344"/>
      <c r="B52" s="299"/>
      <c r="C52" s="258"/>
      <c r="D52" s="258"/>
      <c r="E52" s="95" t="s">
        <v>277</v>
      </c>
      <c r="F52" s="95" t="s">
        <v>278</v>
      </c>
      <c r="G52" s="89">
        <f t="shared" si="1"/>
        <v>0</v>
      </c>
      <c r="H52" s="103"/>
      <c r="I52" s="90"/>
      <c r="J52" s="3"/>
      <c r="K52" s="3"/>
      <c r="L52" s="3"/>
    </row>
    <row r="53" spans="1:12" ht="24.95" customHeight="1">
      <c r="A53" s="344"/>
      <c r="B53" s="299"/>
      <c r="C53" s="259"/>
      <c r="D53" s="259"/>
      <c r="E53" s="95" t="s">
        <v>279</v>
      </c>
      <c r="F53" s="95" t="s">
        <v>280</v>
      </c>
      <c r="G53" s="89">
        <f t="shared" si="1"/>
        <v>0</v>
      </c>
      <c r="H53" s="103"/>
      <c r="I53" s="90"/>
      <c r="J53" s="3"/>
      <c r="K53" s="3"/>
      <c r="L53" s="3"/>
    </row>
    <row r="54" spans="1:12" ht="24.95" customHeight="1">
      <c r="A54" s="344"/>
      <c r="B54" s="299"/>
      <c r="C54" s="112" t="s">
        <v>281</v>
      </c>
      <c r="D54" s="112" t="s">
        <v>282</v>
      </c>
      <c r="E54" s="115" t="s">
        <v>283</v>
      </c>
      <c r="F54" s="115" t="s">
        <v>282</v>
      </c>
      <c r="G54" s="116">
        <f t="shared" si="1"/>
        <v>0</v>
      </c>
      <c r="H54" s="117"/>
      <c r="I54" s="123"/>
      <c r="J54" s="124"/>
      <c r="K54" s="124"/>
      <c r="L54" s="124"/>
    </row>
    <row r="55" spans="1:12" s="72" customFormat="1" ht="24.95" customHeight="1">
      <c r="A55" s="344"/>
      <c r="B55" s="299"/>
      <c r="C55" s="118">
        <v>50199</v>
      </c>
      <c r="D55" s="118" t="s">
        <v>285</v>
      </c>
      <c r="E55" s="119">
        <v>30199</v>
      </c>
      <c r="F55" s="119" t="s">
        <v>285</v>
      </c>
      <c r="G55" s="120">
        <f t="shared" si="1"/>
        <v>99.188400000000001</v>
      </c>
      <c r="H55" s="107"/>
      <c r="I55" s="125">
        <v>99.188400000000001</v>
      </c>
      <c r="J55" s="126"/>
      <c r="K55" s="126"/>
      <c r="L55" s="126"/>
    </row>
    <row r="56" spans="1:12" ht="24.95" customHeight="1">
      <c r="A56" s="344"/>
      <c r="B56" s="299"/>
      <c r="C56" s="261">
        <v>50201</v>
      </c>
      <c r="D56" s="261" t="s">
        <v>286</v>
      </c>
      <c r="E56" s="100">
        <v>30201</v>
      </c>
      <c r="F56" s="100" t="s">
        <v>287</v>
      </c>
      <c r="G56" s="89">
        <f t="shared" si="1"/>
        <v>33.200000000000003</v>
      </c>
      <c r="H56" s="107"/>
      <c r="I56" s="90">
        <v>33.200000000000003</v>
      </c>
      <c r="J56" s="3"/>
      <c r="K56" s="3"/>
      <c r="L56" s="3"/>
    </row>
    <row r="57" spans="1:12" ht="24.95" customHeight="1">
      <c r="A57" s="344"/>
      <c r="B57" s="299"/>
      <c r="C57" s="263"/>
      <c r="D57" s="263"/>
      <c r="E57" s="100">
        <v>30202</v>
      </c>
      <c r="F57" s="100" t="s">
        <v>288</v>
      </c>
      <c r="G57" s="89">
        <f t="shared" si="1"/>
        <v>0</v>
      </c>
      <c r="H57" s="107"/>
      <c r="I57" s="90"/>
      <c r="J57" s="3"/>
      <c r="K57" s="3"/>
      <c r="L57" s="3"/>
    </row>
    <row r="58" spans="1:12" ht="24.95" customHeight="1">
      <c r="A58" s="344"/>
      <c r="B58" s="299"/>
      <c r="C58" s="263"/>
      <c r="D58" s="263"/>
      <c r="E58" s="100">
        <v>30205</v>
      </c>
      <c r="F58" s="100" t="s">
        <v>289</v>
      </c>
      <c r="G58" s="89">
        <f t="shared" si="1"/>
        <v>0</v>
      </c>
      <c r="H58" s="107"/>
      <c r="I58" s="90"/>
      <c r="J58" s="3"/>
      <c r="K58" s="3"/>
      <c r="L58" s="3"/>
    </row>
    <row r="59" spans="1:12" ht="24.95" customHeight="1">
      <c r="A59" s="344"/>
      <c r="B59" s="299"/>
      <c r="C59" s="263"/>
      <c r="D59" s="263"/>
      <c r="E59" s="100">
        <v>30206</v>
      </c>
      <c r="F59" s="100" t="s">
        <v>290</v>
      </c>
      <c r="G59" s="89">
        <f t="shared" si="1"/>
        <v>75</v>
      </c>
      <c r="H59" s="107"/>
      <c r="I59" s="90">
        <v>75</v>
      </c>
      <c r="J59" s="3"/>
      <c r="K59" s="3"/>
      <c r="L59" s="3"/>
    </row>
    <row r="60" spans="1:12" ht="24.95" customHeight="1">
      <c r="A60" s="344"/>
      <c r="B60" s="299"/>
      <c r="C60" s="263"/>
      <c r="D60" s="263"/>
      <c r="E60" s="100">
        <v>30209</v>
      </c>
      <c r="F60" s="100" t="s">
        <v>325</v>
      </c>
      <c r="G60" s="89">
        <f t="shared" si="1"/>
        <v>279.59197499999999</v>
      </c>
      <c r="H60" s="107"/>
      <c r="I60" s="90">
        <v>279.59197499999999</v>
      </c>
      <c r="J60" s="3"/>
      <c r="K60" s="3"/>
      <c r="L60" s="3"/>
    </row>
    <row r="61" spans="1:12" ht="24.95" customHeight="1">
      <c r="A61" s="344"/>
      <c r="B61" s="299"/>
      <c r="C61" s="262"/>
      <c r="D61" s="262"/>
      <c r="E61" s="100">
        <v>30214</v>
      </c>
      <c r="F61" s="100" t="s">
        <v>326</v>
      </c>
      <c r="G61" s="89">
        <f t="shared" si="1"/>
        <v>955.20998199999997</v>
      </c>
      <c r="H61" s="107"/>
      <c r="I61" s="90">
        <v>955.20998199999997</v>
      </c>
      <c r="J61" s="3"/>
      <c r="K61" s="3"/>
      <c r="L61" s="3"/>
    </row>
    <row r="62" spans="1:12" ht="24.95" customHeight="1">
      <c r="A62" s="344"/>
      <c r="B62" s="299"/>
      <c r="C62" s="118">
        <v>50205</v>
      </c>
      <c r="D62" s="118" t="s">
        <v>327</v>
      </c>
      <c r="E62" s="100">
        <v>30203</v>
      </c>
      <c r="F62" s="100" t="s">
        <v>328</v>
      </c>
      <c r="G62" s="89">
        <f t="shared" si="1"/>
        <v>0</v>
      </c>
      <c r="H62" s="107"/>
      <c r="I62" s="90"/>
      <c r="J62" s="3"/>
      <c r="K62" s="3"/>
      <c r="L62" s="3"/>
    </row>
    <row r="63" spans="1:12" ht="24.95" customHeight="1">
      <c r="A63" s="344"/>
      <c r="B63" s="299"/>
      <c r="C63" s="110"/>
      <c r="D63" s="110"/>
      <c r="E63" s="100">
        <v>30226</v>
      </c>
      <c r="F63" s="100" t="s">
        <v>329</v>
      </c>
      <c r="G63" s="89">
        <f t="shared" si="1"/>
        <v>0</v>
      </c>
      <c r="H63" s="107"/>
      <c r="I63" s="90"/>
      <c r="J63" s="3"/>
      <c r="K63" s="3"/>
      <c r="L63" s="3"/>
    </row>
    <row r="64" spans="1:12" ht="24.95" customHeight="1">
      <c r="A64" s="344"/>
      <c r="B64" s="299"/>
      <c r="C64" s="110"/>
      <c r="D64" s="110"/>
      <c r="E64" s="100">
        <v>30227</v>
      </c>
      <c r="F64" s="100" t="s">
        <v>327</v>
      </c>
      <c r="G64" s="89">
        <f t="shared" si="1"/>
        <v>2099.1274680000001</v>
      </c>
      <c r="H64" s="107"/>
      <c r="I64" s="90">
        <v>2099.1274680000001</v>
      </c>
      <c r="J64" s="3"/>
      <c r="K64" s="3"/>
      <c r="L64" s="3"/>
    </row>
    <row r="65" spans="1:12" ht="24.95" customHeight="1">
      <c r="A65" s="344"/>
      <c r="B65" s="299"/>
      <c r="C65" s="110">
        <v>50209</v>
      </c>
      <c r="D65" s="110" t="s">
        <v>314</v>
      </c>
      <c r="E65" s="100">
        <v>30213</v>
      </c>
      <c r="F65" s="127" t="s">
        <v>314</v>
      </c>
      <c r="G65" s="89">
        <f t="shared" si="1"/>
        <v>0</v>
      </c>
      <c r="H65" s="107"/>
      <c r="I65" s="90"/>
      <c r="J65" s="3"/>
      <c r="K65" s="3"/>
      <c r="L65" s="3"/>
    </row>
    <row r="66" spans="1:12" ht="24.95" customHeight="1">
      <c r="A66" s="344"/>
      <c r="B66" s="299"/>
      <c r="C66" s="128">
        <v>50299</v>
      </c>
      <c r="D66" s="110" t="s">
        <v>316</v>
      </c>
      <c r="E66" s="100">
        <v>30299</v>
      </c>
      <c r="F66" s="127" t="s">
        <v>316</v>
      </c>
      <c r="G66" s="89">
        <f t="shared" si="1"/>
        <v>165</v>
      </c>
      <c r="H66" s="107"/>
      <c r="I66" s="90">
        <v>165</v>
      </c>
      <c r="J66" s="3"/>
      <c r="K66" s="3"/>
      <c r="L66" s="3"/>
    </row>
    <row r="67" spans="1:12" ht="24.95" customHeight="1">
      <c r="A67" s="345"/>
      <c r="B67" s="300"/>
      <c r="C67" s="110">
        <v>50901</v>
      </c>
      <c r="D67" s="110" t="s">
        <v>330</v>
      </c>
      <c r="E67" s="100">
        <v>30305</v>
      </c>
      <c r="F67" s="100" t="s">
        <v>331</v>
      </c>
      <c r="G67" s="89">
        <f t="shared" si="1"/>
        <v>0</v>
      </c>
      <c r="H67" s="107"/>
      <c r="I67" s="90"/>
      <c r="J67" s="3"/>
      <c r="K67" s="3"/>
      <c r="L67" s="3"/>
    </row>
    <row r="68" spans="1:12" ht="24.95" customHeight="1">
      <c r="A68" s="101" t="s">
        <v>58</v>
      </c>
      <c r="B68" s="99" t="s">
        <v>59</v>
      </c>
      <c r="C68" s="110"/>
      <c r="D68" s="110"/>
      <c r="E68" s="100"/>
      <c r="F68" s="100"/>
      <c r="G68" s="89">
        <f t="shared" si="1"/>
        <v>275.27999999999997</v>
      </c>
      <c r="H68" s="107">
        <f>SUM(H69:H73)</f>
        <v>0</v>
      </c>
      <c r="I68" s="107">
        <f>SUM(I69:I73)</f>
        <v>275.27999999999997</v>
      </c>
      <c r="J68" s="3"/>
      <c r="K68" s="3"/>
      <c r="L68" s="3"/>
    </row>
    <row r="69" spans="1:12" ht="24.95" customHeight="1">
      <c r="A69" s="129" t="s">
        <v>332</v>
      </c>
      <c r="B69" s="99" t="s">
        <v>333</v>
      </c>
      <c r="C69" s="110">
        <v>50205</v>
      </c>
      <c r="D69" s="110" t="s">
        <v>327</v>
      </c>
      <c r="E69" s="100">
        <v>30226</v>
      </c>
      <c r="F69" s="100" t="s">
        <v>329</v>
      </c>
      <c r="G69" s="89">
        <f t="shared" si="1"/>
        <v>0</v>
      </c>
      <c r="H69" s="107"/>
      <c r="I69" s="90"/>
      <c r="J69" s="3"/>
      <c r="K69" s="3"/>
      <c r="L69" s="3"/>
    </row>
    <row r="70" spans="1:12" ht="24.95" customHeight="1">
      <c r="A70" s="343" t="s">
        <v>60</v>
      </c>
      <c r="B70" s="298" t="s">
        <v>334</v>
      </c>
      <c r="C70" s="118">
        <v>50199</v>
      </c>
      <c r="D70" s="118" t="s">
        <v>285</v>
      </c>
      <c r="E70" s="119">
        <v>30199</v>
      </c>
      <c r="F70" s="119" t="s">
        <v>285</v>
      </c>
      <c r="G70" s="89">
        <f t="shared" si="1"/>
        <v>24.48</v>
      </c>
      <c r="H70" s="107"/>
      <c r="I70" s="90">
        <v>24.48</v>
      </c>
      <c r="J70" s="3"/>
      <c r="K70" s="3"/>
      <c r="L70" s="3"/>
    </row>
    <row r="71" spans="1:12" ht="24.95" customHeight="1">
      <c r="A71" s="344"/>
      <c r="B71" s="299"/>
      <c r="C71" s="110">
        <v>50201</v>
      </c>
      <c r="D71" s="110" t="s">
        <v>287</v>
      </c>
      <c r="E71" s="119">
        <v>30201</v>
      </c>
      <c r="F71" s="119" t="s">
        <v>287</v>
      </c>
      <c r="G71" s="89">
        <f t="shared" si="1"/>
        <v>10</v>
      </c>
      <c r="H71" s="107"/>
      <c r="I71" s="90">
        <v>10</v>
      </c>
      <c r="J71" s="3"/>
      <c r="K71" s="3"/>
      <c r="L71" s="3"/>
    </row>
    <row r="72" spans="1:12" ht="24.95" customHeight="1">
      <c r="A72" s="344"/>
      <c r="B72" s="299"/>
      <c r="C72" s="110">
        <v>50205</v>
      </c>
      <c r="D72" s="110" t="s">
        <v>327</v>
      </c>
      <c r="E72" s="100">
        <v>30227</v>
      </c>
      <c r="F72" s="100" t="s">
        <v>327</v>
      </c>
      <c r="G72" s="89">
        <f t="shared" ref="G72:G98" si="2">SUM(H72:I72)</f>
        <v>237.22</v>
      </c>
      <c r="H72" s="107"/>
      <c r="I72" s="90">
        <v>237.22</v>
      </c>
      <c r="J72" s="3"/>
      <c r="K72" s="3"/>
      <c r="L72" s="3"/>
    </row>
    <row r="73" spans="1:12" ht="24.95" customHeight="1">
      <c r="A73" s="345"/>
      <c r="B73" s="300"/>
      <c r="C73" s="110">
        <v>50999</v>
      </c>
      <c r="D73" s="110" t="s">
        <v>259</v>
      </c>
      <c r="E73" s="100">
        <v>30399</v>
      </c>
      <c r="F73" s="127" t="s">
        <v>259</v>
      </c>
      <c r="G73" s="89">
        <f t="shared" si="2"/>
        <v>3.58</v>
      </c>
      <c r="H73" s="107"/>
      <c r="I73" s="90">
        <v>3.58</v>
      </c>
      <c r="J73" s="3"/>
      <c r="K73" s="3"/>
      <c r="L73" s="3"/>
    </row>
    <row r="74" spans="1:12" ht="24.95" customHeight="1">
      <c r="A74" s="80">
        <v>20106</v>
      </c>
      <c r="B74" s="99" t="s">
        <v>63</v>
      </c>
      <c r="C74" s="82"/>
      <c r="D74" s="83"/>
      <c r="E74" s="84"/>
      <c r="F74" s="85"/>
      <c r="G74" s="89">
        <f t="shared" si="2"/>
        <v>260.43960000000004</v>
      </c>
      <c r="H74" s="90">
        <f>SUM(H75:H86)</f>
        <v>209.43960000000001</v>
      </c>
      <c r="I74" s="90">
        <f>SUM(I76:I86)</f>
        <v>51</v>
      </c>
      <c r="J74" s="3"/>
      <c r="K74" s="3"/>
      <c r="L74" s="3"/>
    </row>
    <row r="75" spans="1:12" ht="24.95" customHeight="1">
      <c r="A75" s="366" t="s">
        <v>64</v>
      </c>
      <c r="B75" s="279" t="s">
        <v>55</v>
      </c>
      <c r="C75" s="82">
        <v>50201</v>
      </c>
      <c r="D75" s="83" t="s">
        <v>286</v>
      </c>
      <c r="E75" s="84">
        <v>30239</v>
      </c>
      <c r="F75" s="85" t="s">
        <v>302</v>
      </c>
      <c r="G75" s="89">
        <f t="shared" si="2"/>
        <v>6.24</v>
      </c>
      <c r="H75" s="90">
        <v>6.24</v>
      </c>
      <c r="I75" s="90"/>
      <c r="J75" s="3"/>
      <c r="K75" s="3"/>
      <c r="L75" s="3"/>
    </row>
    <row r="76" spans="1:12" ht="24.95" customHeight="1">
      <c r="A76" s="331"/>
      <c r="B76" s="280"/>
      <c r="C76" s="269" t="s">
        <v>320</v>
      </c>
      <c r="D76" s="269" t="s">
        <v>321</v>
      </c>
      <c r="E76" s="119" t="s">
        <v>265</v>
      </c>
      <c r="F76" s="119" t="s">
        <v>266</v>
      </c>
      <c r="G76" s="89">
        <f t="shared" si="2"/>
        <v>8.5923999999999996</v>
      </c>
      <c r="H76" s="107">
        <v>8.5923999999999996</v>
      </c>
      <c r="I76" s="90"/>
      <c r="J76" s="3"/>
      <c r="K76" s="3"/>
      <c r="L76" s="3"/>
    </row>
    <row r="77" spans="1:12" ht="24.95" customHeight="1">
      <c r="A77" s="331"/>
      <c r="B77" s="280"/>
      <c r="C77" s="269"/>
      <c r="D77" s="269"/>
      <c r="E77" s="119" t="s">
        <v>267</v>
      </c>
      <c r="F77" s="119" t="s">
        <v>268</v>
      </c>
      <c r="G77" s="89">
        <f t="shared" si="2"/>
        <v>109.2064</v>
      </c>
      <c r="H77" s="107">
        <v>109.2064</v>
      </c>
      <c r="I77" s="90"/>
      <c r="J77" s="3"/>
      <c r="K77" s="3"/>
      <c r="L77" s="3"/>
    </row>
    <row r="78" spans="1:12" ht="24.95" customHeight="1">
      <c r="A78" s="331"/>
      <c r="B78" s="280"/>
      <c r="C78" s="269"/>
      <c r="D78" s="269"/>
      <c r="E78" s="119" t="s">
        <v>269</v>
      </c>
      <c r="F78" s="119" t="s">
        <v>270</v>
      </c>
      <c r="G78" s="89">
        <f t="shared" si="2"/>
        <v>24.018799999999999</v>
      </c>
      <c r="H78" s="107">
        <v>24.018799999999999</v>
      </c>
      <c r="I78" s="90"/>
      <c r="J78" s="3"/>
      <c r="K78" s="3"/>
      <c r="L78" s="3"/>
    </row>
    <row r="79" spans="1:12" ht="24.95" customHeight="1">
      <c r="A79" s="331"/>
      <c r="B79" s="280"/>
      <c r="C79" s="269"/>
      <c r="D79" s="269"/>
      <c r="E79" s="119" t="s">
        <v>273</v>
      </c>
      <c r="F79" s="119" t="s">
        <v>274</v>
      </c>
      <c r="G79" s="89">
        <f t="shared" si="2"/>
        <v>15.2212</v>
      </c>
      <c r="H79" s="107">
        <v>15.2212</v>
      </c>
      <c r="I79" s="90"/>
      <c r="J79" s="3"/>
      <c r="K79" s="3"/>
      <c r="L79" s="3"/>
    </row>
    <row r="80" spans="1:12" ht="24.95" customHeight="1">
      <c r="A80" s="331"/>
      <c r="B80" s="280"/>
      <c r="C80" s="269"/>
      <c r="D80" s="269"/>
      <c r="E80" s="119" t="s">
        <v>275</v>
      </c>
      <c r="F80" s="119" t="s">
        <v>276</v>
      </c>
      <c r="G80" s="89">
        <f t="shared" si="2"/>
        <v>7.4084000000000003</v>
      </c>
      <c r="H80" s="107">
        <v>7.4084000000000003</v>
      </c>
      <c r="I80" s="90"/>
      <c r="J80" s="3"/>
      <c r="K80" s="3"/>
      <c r="L80" s="3"/>
    </row>
    <row r="81" spans="1:12" ht="24.95" customHeight="1">
      <c r="A81" s="331"/>
      <c r="B81" s="280"/>
      <c r="C81" s="269"/>
      <c r="D81" s="269"/>
      <c r="E81" s="119" t="s">
        <v>277</v>
      </c>
      <c r="F81" s="119" t="s">
        <v>278</v>
      </c>
      <c r="G81" s="89">
        <f t="shared" si="2"/>
        <v>15.7972</v>
      </c>
      <c r="H81" s="107">
        <v>15.7972</v>
      </c>
      <c r="I81" s="90"/>
      <c r="J81" s="3"/>
      <c r="K81" s="3"/>
      <c r="L81" s="3"/>
    </row>
    <row r="82" spans="1:12" ht="24.95" customHeight="1">
      <c r="A82" s="331"/>
      <c r="B82" s="280"/>
      <c r="C82" s="269"/>
      <c r="D82" s="269"/>
      <c r="E82" s="119" t="s">
        <v>279</v>
      </c>
      <c r="F82" s="119" t="s">
        <v>280</v>
      </c>
      <c r="G82" s="89">
        <f t="shared" si="2"/>
        <v>6.2152000000000003</v>
      </c>
      <c r="H82" s="107">
        <v>6.2152000000000003</v>
      </c>
      <c r="I82" s="90"/>
      <c r="J82" s="3"/>
      <c r="K82" s="3"/>
      <c r="L82" s="3"/>
    </row>
    <row r="83" spans="1:12" ht="24.95" customHeight="1">
      <c r="A83" s="331"/>
      <c r="B83" s="280"/>
      <c r="C83" s="269"/>
      <c r="D83" s="269"/>
      <c r="E83" s="119" t="s">
        <v>283</v>
      </c>
      <c r="F83" s="119" t="s">
        <v>282</v>
      </c>
      <c r="G83" s="89">
        <f t="shared" si="2"/>
        <v>12.42</v>
      </c>
      <c r="H83" s="107">
        <v>12.42</v>
      </c>
      <c r="I83" s="90"/>
      <c r="J83" s="3"/>
      <c r="K83" s="3"/>
      <c r="L83" s="3"/>
    </row>
    <row r="84" spans="1:12" ht="24.95" customHeight="1">
      <c r="A84" s="331"/>
      <c r="B84" s="280"/>
      <c r="C84" s="269"/>
      <c r="D84" s="269"/>
      <c r="E84" s="119" t="s">
        <v>324</v>
      </c>
      <c r="F84" s="119" t="s">
        <v>285</v>
      </c>
      <c r="G84" s="89">
        <f t="shared" si="2"/>
        <v>4.32</v>
      </c>
      <c r="H84" s="107">
        <v>4.32</v>
      </c>
      <c r="I84" s="90"/>
      <c r="J84" s="3"/>
      <c r="K84" s="3"/>
      <c r="L84" s="3"/>
    </row>
    <row r="85" spans="1:12" ht="24.95" customHeight="1">
      <c r="A85" s="331"/>
      <c r="B85" s="280"/>
      <c r="C85" s="118">
        <v>50205</v>
      </c>
      <c r="D85" s="118" t="s">
        <v>327</v>
      </c>
      <c r="E85" s="119">
        <v>30227</v>
      </c>
      <c r="F85" s="119" t="s">
        <v>327</v>
      </c>
      <c r="G85" s="89">
        <f t="shared" si="2"/>
        <v>50</v>
      </c>
      <c r="H85" s="107"/>
      <c r="I85" s="90">
        <v>50</v>
      </c>
      <c r="J85" s="3"/>
      <c r="K85" s="3"/>
      <c r="L85" s="3"/>
    </row>
    <row r="86" spans="1:12" ht="24.95" customHeight="1">
      <c r="A86" s="356"/>
      <c r="B86" s="329"/>
      <c r="C86" s="118">
        <v>50299</v>
      </c>
      <c r="D86" s="118" t="s">
        <v>316</v>
      </c>
      <c r="E86" s="119">
        <v>30299</v>
      </c>
      <c r="F86" s="119" t="s">
        <v>316</v>
      </c>
      <c r="G86" s="89">
        <f t="shared" si="2"/>
        <v>1</v>
      </c>
      <c r="H86" s="107"/>
      <c r="I86" s="90">
        <v>1</v>
      </c>
      <c r="J86" s="3"/>
      <c r="K86" s="3"/>
      <c r="L86" s="3"/>
    </row>
    <row r="87" spans="1:12" s="38" customFormat="1" ht="24.95" customHeight="1">
      <c r="A87" s="132">
        <v>20107</v>
      </c>
      <c r="B87" s="133" t="s">
        <v>335</v>
      </c>
      <c r="C87" s="134"/>
      <c r="D87" s="134"/>
      <c r="E87" s="135"/>
      <c r="F87" s="135"/>
      <c r="G87" s="136">
        <f t="shared" si="2"/>
        <v>20</v>
      </c>
      <c r="H87" s="137">
        <f>SUM(H88)</f>
        <v>0</v>
      </c>
      <c r="I87" s="137">
        <f>SUM(I88)</f>
        <v>20</v>
      </c>
      <c r="J87" s="150"/>
      <c r="K87" s="150"/>
      <c r="L87" s="151"/>
    </row>
    <row r="88" spans="1:12" s="38" customFormat="1" ht="24.95" customHeight="1">
      <c r="A88" s="135">
        <v>2010799</v>
      </c>
      <c r="B88" s="133" t="s">
        <v>336</v>
      </c>
      <c r="C88" s="138">
        <v>50299</v>
      </c>
      <c r="D88" s="138" t="s">
        <v>316</v>
      </c>
      <c r="E88" s="139">
        <v>30299</v>
      </c>
      <c r="F88" s="139" t="s">
        <v>316</v>
      </c>
      <c r="G88" s="136">
        <f t="shared" si="2"/>
        <v>20</v>
      </c>
      <c r="H88" s="137"/>
      <c r="I88" s="152">
        <v>20</v>
      </c>
      <c r="J88" s="150"/>
      <c r="K88" s="150"/>
      <c r="L88" s="151"/>
    </row>
    <row r="89" spans="1:12" s="38" customFormat="1" ht="24.95" customHeight="1">
      <c r="A89" s="132">
        <v>20108</v>
      </c>
      <c r="B89" s="133" t="s">
        <v>337</v>
      </c>
      <c r="C89" s="134"/>
      <c r="D89" s="134"/>
      <c r="E89" s="135"/>
      <c r="F89" s="140"/>
      <c r="G89" s="141">
        <f t="shared" si="2"/>
        <v>255</v>
      </c>
      <c r="H89" s="137">
        <f>SUM(H90)</f>
        <v>0</v>
      </c>
      <c r="I89" s="137">
        <f>SUM(I90)</f>
        <v>255</v>
      </c>
      <c r="J89" s="150"/>
      <c r="K89" s="150"/>
      <c r="L89" s="151"/>
    </row>
    <row r="90" spans="1:12" s="38" customFormat="1" ht="24.95" customHeight="1">
      <c r="A90" s="135">
        <v>2010804</v>
      </c>
      <c r="B90" s="133" t="s">
        <v>338</v>
      </c>
      <c r="C90" s="134">
        <v>50205</v>
      </c>
      <c r="D90" s="138" t="s">
        <v>327</v>
      </c>
      <c r="E90" s="139">
        <v>30227</v>
      </c>
      <c r="F90" s="139" t="s">
        <v>327</v>
      </c>
      <c r="G90" s="141">
        <f t="shared" si="2"/>
        <v>255</v>
      </c>
      <c r="H90" s="142"/>
      <c r="I90" s="153">
        <v>255</v>
      </c>
      <c r="J90" s="151"/>
      <c r="K90" s="151"/>
      <c r="L90" s="151"/>
    </row>
    <row r="91" spans="1:12" ht="24.95" customHeight="1">
      <c r="A91" s="80">
        <v>20131</v>
      </c>
      <c r="B91" s="99" t="s">
        <v>339</v>
      </c>
      <c r="C91" s="82"/>
      <c r="D91" s="83"/>
      <c r="E91" s="84"/>
      <c r="F91" s="85"/>
      <c r="G91" s="141">
        <f>SUM(H91:I91)</f>
        <v>785.26140000000009</v>
      </c>
      <c r="H91" s="90">
        <f>SUM(H92:H106)</f>
        <v>175.12479999999999</v>
      </c>
      <c r="I91" s="90">
        <f>SUM(I92:I106)</f>
        <v>610.13660000000004</v>
      </c>
      <c r="J91" s="90"/>
      <c r="K91" s="3"/>
      <c r="L91" s="3"/>
    </row>
    <row r="92" spans="1:12" ht="24.95" customHeight="1">
      <c r="A92" s="367" t="s">
        <v>75</v>
      </c>
      <c r="B92" s="330" t="s">
        <v>254</v>
      </c>
      <c r="C92" s="270" t="s">
        <v>263</v>
      </c>
      <c r="D92" s="257" t="s">
        <v>264</v>
      </c>
      <c r="E92" s="95" t="s">
        <v>265</v>
      </c>
      <c r="F92" s="95" t="s">
        <v>266</v>
      </c>
      <c r="G92" s="89">
        <f t="shared" si="2"/>
        <v>35.3172</v>
      </c>
      <c r="H92" s="103">
        <v>35.3172</v>
      </c>
      <c r="I92" s="90"/>
      <c r="J92" s="3"/>
      <c r="K92" s="3"/>
      <c r="L92" s="3"/>
    </row>
    <row r="93" spans="1:12" ht="24.95" customHeight="1">
      <c r="A93" s="368"/>
      <c r="B93" s="331"/>
      <c r="C93" s="271"/>
      <c r="D93" s="258"/>
      <c r="E93" s="95" t="s">
        <v>267</v>
      </c>
      <c r="F93" s="95" t="s">
        <v>268</v>
      </c>
      <c r="G93" s="89">
        <f t="shared" si="2"/>
        <v>88.695999999999998</v>
      </c>
      <c r="H93" s="103">
        <v>88.695999999999998</v>
      </c>
      <c r="I93" s="90"/>
      <c r="J93" s="3"/>
      <c r="K93" s="3"/>
      <c r="L93" s="3"/>
    </row>
    <row r="94" spans="1:12" ht="24.95" customHeight="1">
      <c r="A94" s="368"/>
      <c r="B94" s="331"/>
      <c r="C94" s="272"/>
      <c r="D94" s="259"/>
      <c r="E94" s="95" t="s">
        <v>269</v>
      </c>
      <c r="F94" s="95" t="s">
        <v>270</v>
      </c>
      <c r="G94" s="89">
        <f t="shared" si="2"/>
        <v>21</v>
      </c>
      <c r="H94" s="103">
        <v>21</v>
      </c>
      <c r="I94" s="90"/>
      <c r="J94" s="3"/>
      <c r="K94" s="3"/>
      <c r="L94" s="3"/>
    </row>
    <row r="95" spans="1:12" ht="24.95" customHeight="1">
      <c r="A95" s="368"/>
      <c r="B95" s="331"/>
      <c r="C95" s="144">
        <v>50103</v>
      </c>
      <c r="D95" s="114" t="s">
        <v>282</v>
      </c>
      <c r="E95" s="95">
        <v>30113</v>
      </c>
      <c r="F95" s="95" t="s">
        <v>282</v>
      </c>
      <c r="G95" s="89">
        <f t="shared" si="2"/>
        <v>18.477599999999999</v>
      </c>
      <c r="H95" s="103">
        <v>18.477599999999999</v>
      </c>
      <c r="I95" s="90"/>
      <c r="J95" s="3"/>
      <c r="K95" s="3"/>
      <c r="L95" s="3"/>
    </row>
    <row r="96" spans="1:12" ht="24.95" customHeight="1">
      <c r="A96" s="368"/>
      <c r="B96" s="331"/>
      <c r="C96" s="145">
        <v>50199</v>
      </c>
      <c r="D96" s="93" t="s">
        <v>285</v>
      </c>
      <c r="E96" s="95" t="s">
        <v>324</v>
      </c>
      <c r="F96" s="95" t="s">
        <v>285</v>
      </c>
      <c r="G96" s="89">
        <f t="shared" si="2"/>
        <v>3.36</v>
      </c>
      <c r="H96" s="103">
        <v>3.36</v>
      </c>
      <c r="I96" s="90"/>
      <c r="J96" s="3"/>
      <c r="K96" s="3"/>
      <c r="L96" s="3"/>
    </row>
    <row r="97" spans="1:12" ht="24.95" customHeight="1">
      <c r="A97" s="368"/>
      <c r="B97" s="331"/>
      <c r="C97" s="146">
        <v>50201</v>
      </c>
      <c r="D97" s="118" t="s">
        <v>286</v>
      </c>
      <c r="E97" s="119">
        <v>30239</v>
      </c>
      <c r="F97" s="119" t="s">
        <v>302</v>
      </c>
      <c r="G97" s="89">
        <f t="shared" si="2"/>
        <v>8.2680000000000007</v>
      </c>
      <c r="H97" s="107">
        <v>8.2680000000000007</v>
      </c>
      <c r="I97" s="90"/>
      <c r="J97" s="3"/>
      <c r="K97" s="3"/>
      <c r="L97" s="3"/>
    </row>
    <row r="98" spans="1:12" ht="24.95" customHeight="1">
      <c r="A98" s="368"/>
      <c r="B98" s="331"/>
      <c r="C98" s="128">
        <v>50999</v>
      </c>
      <c r="D98" s="110" t="s">
        <v>259</v>
      </c>
      <c r="E98" s="119">
        <v>30399</v>
      </c>
      <c r="F98" s="127" t="s">
        <v>259</v>
      </c>
      <c r="G98" s="89">
        <f t="shared" si="2"/>
        <v>6.0000000000000001E-3</v>
      </c>
      <c r="H98" s="107">
        <v>6.0000000000000001E-3</v>
      </c>
      <c r="I98" s="90"/>
      <c r="J98" s="3"/>
      <c r="K98" s="3"/>
      <c r="L98" s="3"/>
    </row>
    <row r="99" spans="1:12" ht="24.95" customHeight="1">
      <c r="A99" s="366">
        <v>2013199</v>
      </c>
      <c r="B99" s="332" t="s">
        <v>340</v>
      </c>
      <c r="C99" s="128">
        <v>50201</v>
      </c>
      <c r="D99" s="118" t="s">
        <v>286</v>
      </c>
      <c r="E99" s="119">
        <v>30201</v>
      </c>
      <c r="F99" s="119" t="s">
        <v>287</v>
      </c>
      <c r="G99" s="89">
        <f t="shared" ref="G99:G136" si="3">SUM(H99:I99)</f>
        <v>0</v>
      </c>
      <c r="H99" s="107"/>
      <c r="I99" s="90"/>
      <c r="J99" s="3"/>
      <c r="K99" s="3"/>
      <c r="L99" s="3"/>
    </row>
    <row r="100" spans="1:12" ht="24.95" customHeight="1">
      <c r="A100" s="331"/>
      <c r="B100" s="333"/>
      <c r="C100" s="128">
        <v>50203</v>
      </c>
      <c r="D100" s="118" t="s">
        <v>305</v>
      </c>
      <c r="E100" s="119">
        <v>30216</v>
      </c>
      <c r="F100" s="119" t="s">
        <v>305</v>
      </c>
      <c r="G100" s="89">
        <f t="shared" si="3"/>
        <v>0</v>
      </c>
      <c r="H100" s="107"/>
      <c r="I100" s="90"/>
      <c r="J100" s="3"/>
      <c r="K100" s="3"/>
      <c r="L100" s="3"/>
    </row>
    <row r="101" spans="1:12" ht="24.95" customHeight="1">
      <c r="A101" s="331"/>
      <c r="B101" s="333"/>
      <c r="C101" s="290">
        <v>50205</v>
      </c>
      <c r="D101" s="263" t="s">
        <v>327</v>
      </c>
      <c r="E101" s="119">
        <v>30226</v>
      </c>
      <c r="F101" s="100" t="s">
        <v>329</v>
      </c>
      <c r="G101" s="89">
        <f t="shared" si="3"/>
        <v>1.44</v>
      </c>
      <c r="H101" s="107"/>
      <c r="I101" s="90">
        <v>1.44</v>
      </c>
      <c r="J101" s="3"/>
      <c r="K101" s="3"/>
      <c r="L101" s="3"/>
    </row>
    <row r="102" spans="1:12" ht="24.95" customHeight="1">
      <c r="A102" s="331"/>
      <c r="B102" s="333"/>
      <c r="C102" s="291"/>
      <c r="D102" s="262"/>
      <c r="E102" s="119">
        <v>30227</v>
      </c>
      <c r="F102" s="100" t="s">
        <v>327</v>
      </c>
      <c r="G102" s="89">
        <f t="shared" si="3"/>
        <v>79</v>
      </c>
      <c r="H102" s="107"/>
      <c r="I102" s="90">
        <v>79</v>
      </c>
      <c r="J102" s="3"/>
      <c r="K102" s="3"/>
      <c r="L102" s="3"/>
    </row>
    <row r="103" spans="1:12" ht="24.95" customHeight="1">
      <c r="A103" s="331"/>
      <c r="B103" s="333"/>
      <c r="C103" s="128">
        <v>50299</v>
      </c>
      <c r="D103" s="110" t="s">
        <v>316</v>
      </c>
      <c r="E103" s="119">
        <v>30299</v>
      </c>
      <c r="F103" s="127" t="s">
        <v>316</v>
      </c>
      <c r="G103" s="89">
        <f t="shared" si="3"/>
        <v>91.944599999999994</v>
      </c>
      <c r="H103" s="107"/>
      <c r="I103" s="90">
        <v>91.944599999999994</v>
      </c>
      <c r="J103" s="3"/>
      <c r="K103" s="3"/>
      <c r="L103" s="3"/>
    </row>
    <row r="104" spans="1:12" ht="24.95" customHeight="1">
      <c r="A104" s="331"/>
      <c r="B104" s="333"/>
      <c r="C104" s="128">
        <v>50306</v>
      </c>
      <c r="D104" s="110" t="s">
        <v>341</v>
      </c>
      <c r="E104" s="119">
        <v>31002</v>
      </c>
      <c r="F104" s="119" t="s">
        <v>342</v>
      </c>
      <c r="G104" s="89">
        <f t="shared" si="3"/>
        <v>0</v>
      </c>
      <c r="H104" s="107"/>
      <c r="I104" s="90"/>
      <c r="J104" s="3"/>
      <c r="K104" s="3"/>
      <c r="L104" s="3"/>
    </row>
    <row r="105" spans="1:12" ht="24.95" customHeight="1">
      <c r="A105" s="331"/>
      <c r="B105" s="333"/>
      <c r="C105" s="128">
        <v>50901</v>
      </c>
      <c r="D105" s="110" t="s">
        <v>330</v>
      </c>
      <c r="E105" s="119">
        <v>30305</v>
      </c>
      <c r="F105" s="127" t="s">
        <v>331</v>
      </c>
      <c r="G105" s="89">
        <f t="shared" si="3"/>
        <v>0</v>
      </c>
      <c r="H105" s="107"/>
      <c r="I105" s="90"/>
      <c r="J105" s="3"/>
      <c r="K105" s="3"/>
      <c r="L105" s="3"/>
    </row>
    <row r="106" spans="1:12" ht="24.95" customHeight="1">
      <c r="A106" s="331"/>
      <c r="B106" s="333"/>
      <c r="C106" s="128">
        <v>50999</v>
      </c>
      <c r="D106" s="110" t="s">
        <v>259</v>
      </c>
      <c r="E106" s="119">
        <v>30399</v>
      </c>
      <c r="F106" s="127" t="s">
        <v>259</v>
      </c>
      <c r="G106" s="89">
        <f t="shared" si="3"/>
        <v>437.75200000000001</v>
      </c>
      <c r="H106" s="107"/>
      <c r="I106" s="90">
        <v>437.75200000000001</v>
      </c>
      <c r="J106" s="3"/>
      <c r="K106" s="3"/>
      <c r="L106" s="3"/>
    </row>
    <row r="107" spans="1:12" ht="24.95" customHeight="1">
      <c r="A107" s="80">
        <v>20132</v>
      </c>
      <c r="B107" s="147" t="s">
        <v>343</v>
      </c>
      <c r="C107" s="82"/>
      <c r="D107" s="83"/>
      <c r="E107" s="84"/>
      <c r="F107" s="85"/>
      <c r="G107" s="89">
        <f t="shared" si="3"/>
        <v>3046.18</v>
      </c>
      <c r="H107" s="90">
        <f>SUM(H108:H109)</f>
        <v>0</v>
      </c>
      <c r="I107" s="90">
        <f>SUM(I108:I109)</f>
        <v>3046.18</v>
      </c>
      <c r="J107" s="3"/>
      <c r="K107" s="3"/>
      <c r="L107" s="3"/>
    </row>
    <row r="108" spans="1:12" ht="24.95" customHeight="1">
      <c r="A108" s="366" t="s">
        <v>80</v>
      </c>
      <c r="B108" s="332" t="s">
        <v>344</v>
      </c>
      <c r="C108" s="118" t="s">
        <v>345</v>
      </c>
      <c r="D108" s="118" t="s">
        <v>316</v>
      </c>
      <c r="E108" s="119" t="s">
        <v>346</v>
      </c>
      <c r="F108" s="119" t="s">
        <v>316</v>
      </c>
      <c r="G108" s="89">
        <f t="shared" si="3"/>
        <v>2720</v>
      </c>
      <c r="H108" s="107">
        <v>0</v>
      </c>
      <c r="I108" s="90">
        <v>2720</v>
      </c>
      <c r="J108" s="3"/>
      <c r="K108" s="3"/>
      <c r="L108" s="3"/>
    </row>
    <row r="109" spans="1:12" ht="24.95" customHeight="1">
      <c r="A109" s="356"/>
      <c r="B109" s="334"/>
      <c r="C109" s="128">
        <v>50999</v>
      </c>
      <c r="D109" s="110" t="s">
        <v>259</v>
      </c>
      <c r="E109" s="119">
        <v>30399</v>
      </c>
      <c r="F109" s="127" t="s">
        <v>259</v>
      </c>
      <c r="G109" s="89">
        <f t="shared" si="3"/>
        <v>326.18</v>
      </c>
      <c r="H109" s="107"/>
      <c r="I109" s="90">
        <v>326.18</v>
      </c>
      <c r="J109" s="3"/>
      <c r="K109" s="3"/>
      <c r="L109" s="3"/>
    </row>
    <row r="110" spans="1:12" ht="24.95" customHeight="1">
      <c r="A110" s="148">
        <v>20136</v>
      </c>
      <c r="B110" s="99" t="s">
        <v>83</v>
      </c>
      <c r="C110" s="118"/>
      <c r="D110" s="118"/>
      <c r="E110" s="119"/>
      <c r="F110" s="119"/>
      <c r="G110" s="89">
        <f t="shared" si="3"/>
        <v>279.5</v>
      </c>
      <c r="H110" s="107">
        <f>SUM(H111:H112)</f>
        <v>0</v>
      </c>
      <c r="I110" s="107">
        <f>SUM(I111:I112)</f>
        <v>279.5</v>
      </c>
      <c r="J110" s="3"/>
      <c r="K110" s="3"/>
      <c r="L110" s="3"/>
    </row>
    <row r="111" spans="1:12" ht="24.95" customHeight="1">
      <c r="A111" s="366">
        <v>2013602</v>
      </c>
      <c r="B111" s="335" t="s">
        <v>81</v>
      </c>
      <c r="C111" s="118">
        <v>50205</v>
      </c>
      <c r="D111" s="118" t="s">
        <v>327</v>
      </c>
      <c r="E111" s="119">
        <v>30227</v>
      </c>
      <c r="F111" s="119" t="s">
        <v>327</v>
      </c>
      <c r="G111" s="89">
        <f t="shared" si="3"/>
        <v>65</v>
      </c>
      <c r="H111" s="107"/>
      <c r="I111" s="90">
        <v>65</v>
      </c>
      <c r="J111" s="3"/>
      <c r="K111" s="3"/>
      <c r="L111" s="3"/>
    </row>
    <row r="112" spans="1:12" ht="24.95" customHeight="1">
      <c r="A112" s="356"/>
      <c r="B112" s="336"/>
      <c r="C112" s="93" t="s">
        <v>345</v>
      </c>
      <c r="D112" s="93" t="s">
        <v>316</v>
      </c>
      <c r="E112" s="95">
        <v>30299</v>
      </c>
      <c r="F112" s="95" t="s">
        <v>316</v>
      </c>
      <c r="G112" s="89">
        <f t="shared" si="3"/>
        <v>214.5</v>
      </c>
      <c r="H112" s="103"/>
      <c r="I112" s="90">
        <v>214.5</v>
      </c>
      <c r="J112" s="3"/>
      <c r="K112" s="3"/>
      <c r="L112" s="3"/>
    </row>
    <row r="113" spans="1:12" ht="24.95" customHeight="1">
      <c r="A113" s="101">
        <v>20209</v>
      </c>
      <c r="B113" s="99" t="s">
        <v>347</v>
      </c>
      <c r="C113" s="118"/>
      <c r="D113" s="118"/>
      <c r="E113" s="119"/>
      <c r="F113" s="119"/>
      <c r="G113" s="89">
        <f t="shared" si="3"/>
        <v>0</v>
      </c>
      <c r="H113" s="107">
        <f>SUM(H114:H117)</f>
        <v>0</v>
      </c>
      <c r="I113" s="107">
        <f>SUM(I114:I117)</f>
        <v>0</v>
      </c>
      <c r="J113" s="3"/>
      <c r="K113" s="3"/>
      <c r="L113" s="3"/>
    </row>
    <row r="114" spans="1:12" ht="24.95" customHeight="1">
      <c r="A114" s="129">
        <v>2020901</v>
      </c>
      <c r="B114" s="99" t="s">
        <v>348</v>
      </c>
      <c r="C114" s="118">
        <v>50203</v>
      </c>
      <c r="D114" s="149"/>
      <c r="E114" s="119">
        <v>30216</v>
      </c>
      <c r="F114" s="119" t="s">
        <v>305</v>
      </c>
      <c r="G114" s="89">
        <f t="shared" si="3"/>
        <v>0</v>
      </c>
      <c r="H114" s="107"/>
      <c r="I114" s="90">
        <v>0</v>
      </c>
      <c r="J114" s="3"/>
      <c r="K114" s="3"/>
      <c r="L114" s="3"/>
    </row>
    <row r="115" spans="1:12" ht="24.95" customHeight="1">
      <c r="A115" s="343">
        <v>2020999</v>
      </c>
      <c r="B115" s="298" t="s">
        <v>349</v>
      </c>
      <c r="C115" s="118">
        <v>50201</v>
      </c>
      <c r="D115" s="118" t="s">
        <v>286</v>
      </c>
      <c r="E115" s="119">
        <v>30206</v>
      </c>
      <c r="F115" s="119" t="s">
        <v>290</v>
      </c>
      <c r="G115" s="89">
        <f t="shared" si="3"/>
        <v>0</v>
      </c>
      <c r="H115" s="107"/>
      <c r="I115" s="90">
        <v>0</v>
      </c>
      <c r="J115" s="3"/>
      <c r="K115" s="3"/>
      <c r="L115" s="3"/>
    </row>
    <row r="116" spans="1:12" ht="24.95" customHeight="1">
      <c r="A116" s="344"/>
      <c r="B116" s="299"/>
      <c r="C116" s="118">
        <v>50209</v>
      </c>
      <c r="D116" s="118" t="s">
        <v>314</v>
      </c>
      <c r="E116" s="119">
        <v>30213</v>
      </c>
      <c r="F116" s="119" t="s">
        <v>314</v>
      </c>
      <c r="G116" s="89">
        <f t="shared" si="3"/>
        <v>0</v>
      </c>
      <c r="H116" s="107"/>
      <c r="I116" s="90">
        <v>0</v>
      </c>
      <c r="J116" s="3"/>
      <c r="K116" s="3"/>
      <c r="L116" s="3"/>
    </row>
    <row r="117" spans="1:12" ht="24.95" customHeight="1">
      <c r="A117" s="345"/>
      <c r="B117" s="300"/>
      <c r="C117" s="118">
        <v>50299</v>
      </c>
      <c r="D117" s="118" t="s">
        <v>316</v>
      </c>
      <c r="E117" s="119">
        <v>30299</v>
      </c>
      <c r="F117" s="119" t="s">
        <v>316</v>
      </c>
      <c r="G117" s="89">
        <f t="shared" si="3"/>
        <v>0</v>
      </c>
      <c r="H117" s="107"/>
      <c r="I117" s="90">
        <v>0</v>
      </c>
      <c r="J117" s="3"/>
      <c r="K117" s="3"/>
      <c r="L117" s="3"/>
    </row>
    <row r="118" spans="1:12" ht="24.95" customHeight="1">
      <c r="A118" s="80" t="s">
        <v>85</v>
      </c>
      <c r="B118" s="88" t="s">
        <v>86</v>
      </c>
      <c r="C118" s="118"/>
      <c r="D118" s="118"/>
      <c r="E118" s="119"/>
      <c r="F118" s="119"/>
      <c r="G118" s="89">
        <f t="shared" si="3"/>
        <v>48.955287999999996</v>
      </c>
      <c r="H118" s="107"/>
      <c r="I118" s="90">
        <f>I119+I122</f>
        <v>48.955287999999996</v>
      </c>
      <c r="J118" s="3"/>
      <c r="K118" s="3"/>
      <c r="L118" s="3"/>
    </row>
    <row r="119" spans="1:12" ht="24.95" customHeight="1">
      <c r="A119" s="80" t="s">
        <v>87</v>
      </c>
      <c r="B119" s="88" t="s">
        <v>88</v>
      </c>
      <c r="C119" s="118"/>
      <c r="D119" s="118"/>
      <c r="E119" s="119"/>
      <c r="F119" s="119"/>
      <c r="G119" s="89">
        <f t="shared" si="3"/>
        <v>48.955287999999996</v>
      </c>
      <c r="H119" s="107">
        <f>SUM(H120:H121)</f>
        <v>0</v>
      </c>
      <c r="I119" s="107">
        <f>SUM(I120:I121)</f>
        <v>48.955287999999996</v>
      </c>
      <c r="J119" s="3"/>
      <c r="K119" s="3"/>
      <c r="L119" s="3"/>
    </row>
    <row r="120" spans="1:12" ht="24.95" customHeight="1">
      <c r="A120" s="369" t="s">
        <v>89</v>
      </c>
      <c r="B120" s="327" t="s">
        <v>90</v>
      </c>
      <c r="C120" s="118">
        <v>50205</v>
      </c>
      <c r="D120" s="118" t="s">
        <v>327</v>
      </c>
      <c r="E120" s="119">
        <v>30226</v>
      </c>
      <c r="F120" s="100" t="s">
        <v>329</v>
      </c>
      <c r="G120" s="89">
        <f t="shared" si="3"/>
        <v>8.9552879999999995</v>
      </c>
      <c r="H120" s="107"/>
      <c r="I120" s="90">
        <v>8.9552879999999995</v>
      </c>
      <c r="J120" s="3"/>
      <c r="K120" s="3"/>
      <c r="L120" s="3"/>
    </row>
    <row r="121" spans="1:12" ht="24.95" customHeight="1">
      <c r="A121" s="370"/>
      <c r="B121" s="328"/>
      <c r="C121" s="118"/>
      <c r="D121" s="118"/>
      <c r="E121" s="119">
        <v>30227</v>
      </c>
      <c r="F121" s="100" t="s">
        <v>327</v>
      </c>
      <c r="G121" s="89">
        <f t="shared" si="3"/>
        <v>40</v>
      </c>
      <c r="H121" s="107"/>
      <c r="I121" s="90">
        <v>40</v>
      </c>
      <c r="J121" s="3"/>
      <c r="K121" s="3"/>
      <c r="L121" s="3"/>
    </row>
    <row r="122" spans="1:12" ht="24.95" customHeight="1">
      <c r="A122" s="101" t="s">
        <v>350</v>
      </c>
      <c r="B122" s="99" t="s">
        <v>351</v>
      </c>
      <c r="C122" s="118"/>
      <c r="D122" s="118"/>
      <c r="E122" s="119"/>
      <c r="F122" s="100"/>
      <c r="G122" s="89">
        <f t="shared" si="3"/>
        <v>0</v>
      </c>
      <c r="H122" s="107"/>
      <c r="I122" s="90">
        <f>SUM(I123:I129)</f>
        <v>0</v>
      </c>
      <c r="J122" s="3"/>
      <c r="K122" s="3"/>
      <c r="L122" s="3"/>
    </row>
    <row r="123" spans="1:12" ht="24.95" customHeight="1">
      <c r="A123" s="343" t="s">
        <v>352</v>
      </c>
      <c r="B123" s="298" t="s">
        <v>353</v>
      </c>
      <c r="C123" s="118">
        <v>50201</v>
      </c>
      <c r="D123" s="118" t="s">
        <v>286</v>
      </c>
      <c r="E123" s="119">
        <v>30201</v>
      </c>
      <c r="F123" s="100" t="s">
        <v>287</v>
      </c>
      <c r="G123" s="89">
        <f t="shared" si="3"/>
        <v>0</v>
      </c>
      <c r="H123" s="107"/>
      <c r="I123" s="90"/>
      <c r="J123" s="3"/>
      <c r="K123" s="3"/>
      <c r="L123" s="3"/>
    </row>
    <row r="124" spans="1:12" ht="24.95" customHeight="1">
      <c r="A124" s="344"/>
      <c r="B124" s="299"/>
      <c r="C124" s="118">
        <v>50205</v>
      </c>
      <c r="D124" s="118" t="s">
        <v>327</v>
      </c>
      <c r="E124" s="119">
        <v>30226</v>
      </c>
      <c r="F124" s="100" t="s">
        <v>329</v>
      </c>
      <c r="G124" s="89">
        <f t="shared" si="3"/>
        <v>0</v>
      </c>
      <c r="H124" s="107"/>
      <c r="I124" s="90"/>
      <c r="J124" s="3"/>
      <c r="K124" s="3"/>
      <c r="L124" s="3"/>
    </row>
    <row r="125" spans="1:12" ht="24.95" customHeight="1">
      <c r="A125" s="344"/>
      <c r="B125" s="299"/>
      <c r="C125" s="118">
        <v>50209</v>
      </c>
      <c r="D125" s="118" t="s">
        <v>314</v>
      </c>
      <c r="E125" s="100">
        <v>30213</v>
      </c>
      <c r="F125" s="119" t="s">
        <v>314</v>
      </c>
      <c r="G125" s="89">
        <f t="shared" si="3"/>
        <v>0</v>
      </c>
      <c r="H125" s="107"/>
      <c r="I125" s="90"/>
      <c r="J125" s="3"/>
      <c r="K125" s="3"/>
      <c r="L125" s="3"/>
    </row>
    <row r="126" spans="1:12" ht="24.95" customHeight="1">
      <c r="A126" s="344"/>
      <c r="B126" s="299"/>
      <c r="C126" s="118">
        <v>50299</v>
      </c>
      <c r="D126" s="118" t="s">
        <v>316</v>
      </c>
      <c r="E126" s="119">
        <v>30299</v>
      </c>
      <c r="F126" s="119" t="s">
        <v>316</v>
      </c>
      <c r="G126" s="89">
        <f t="shared" si="3"/>
        <v>0</v>
      </c>
      <c r="H126" s="107"/>
      <c r="I126" s="90"/>
      <c r="J126" s="3"/>
      <c r="K126" s="3"/>
      <c r="L126" s="3"/>
    </row>
    <row r="127" spans="1:12" ht="24.95" customHeight="1">
      <c r="A127" s="344"/>
      <c r="B127" s="299"/>
      <c r="C127" s="290">
        <v>50306</v>
      </c>
      <c r="D127" s="263" t="s">
        <v>341</v>
      </c>
      <c r="E127" s="119">
        <v>31002</v>
      </c>
      <c r="F127" s="119" t="s">
        <v>342</v>
      </c>
      <c r="G127" s="89">
        <f t="shared" si="3"/>
        <v>0</v>
      </c>
      <c r="H127" s="107"/>
      <c r="I127" s="90"/>
      <c r="J127" s="3"/>
      <c r="K127" s="3"/>
      <c r="L127" s="3"/>
    </row>
    <row r="128" spans="1:12" ht="24.95" customHeight="1">
      <c r="A128" s="344"/>
      <c r="B128" s="299"/>
      <c r="C128" s="291"/>
      <c r="D128" s="262"/>
      <c r="E128" s="119">
        <v>31003</v>
      </c>
      <c r="F128" s="119" t="s">
        <v>354</v>
      </c>
      <c r="G128" s="89">
        <f t="shared" si="3"/>
        <v>0</v>
      </c>
      <c r="H128" s="107"/>
      <c r="I128" s="90"/>
      <c r="J128" s="3"/>
      <c r="K128" s="3"/>
      <c r="L128" s="3"/>
    </row>
    <row r="129" spans="1:12" ht="24.95" customHeight="1">
      <c r="A129" s="345"/>
      <c r="B129" s="300"/>
      <c r="C129" s="118">
        <v>50399</v>
      </c>
      <c r="D129" s="110" t="s">
        <v>355</v>
      </c>
      <c r="E129" s="119">
        <v>31099</v>
      </c>
      <c r="F129" s="127" t="s">
        <v>355</v>
      </c>
      <c r="G129" s="89">
        <f t="shared" si="3"/>
        <v>0</v>
      </c>
      <c r="H129" s="107"/>
      <c r="I129" s="90"/>
      <c r="J129" s="3"/>
      <c r="K129" s="3"/>
      <c r="L129" s="3"/>
    </row>
    <row r="130" spans="1:12" ht="24.95" customHeight="1">
      <c r="A130" s="80" t="s">
        <v>91</v>
      </c>
      <c r="B130" s="88" t="s">
        <v>92</v>
      </c>
      <c r="C130" s="82"/>
      <c r="D130" s="83"/>
      <c r="E130" s="84"/>
      <c r="F130" s="85"/>
      <c r="G130" s="86">
        <f t="shared" si="3"/>
        <v>15168.639294000002</v>
      </c>
      <c r="H130" s="87">
        <f>H131+H204</f>
        <v>11937.007770000002</v>
      </c>
      <c r="I130" s="90">
        <f>I131+I204</f>
        <v>3231.6315239999999</v>
      </c>
      <c r="J130" s="3"/>
      <c r="K130" s="3"/>
      <c r="L130" s="3"/>
    </row>
    <row r="131" spans="1:12" ht="24.95" customHeight="1">
      <c r="A131" s="80" t="s">
        <v>93</v>
      </c>
      <c r="B131" s="88" t="s">
        <v>356</v>
      </c>
      <c r="C131" s="82"/>
      <c r="D131" s="83"/>
      <c r="E131" s="84"/>
      <c r="F131" s="85"/>
      <c r="G131" s="89">
        <f t="shared" si="3"/>
        <v>15011.270390000001</v>
      </c>
      <c r="H131" s="90">
        <f>SUM(H132:H203)</f>
        <v>11906.638866000001</v>
      </c>
      <c r="I131" s="90">
        <f>SUM(I132:I203)</f>
        <v>3104.6315239999999</v>
      </c>
      <c r="J131" s="3"/>
      <c r="K131" s="3"/>
      <c r="L131" s="3"/>
    </row>
    <row r="132" spans="1:12" ht="24.95" customHeight="1">
      <c r="A132" s="293" t="s">
        <v>95</v>
      </c>
      <c r="B132" s="293" t="s">
        <v>357</v>
      </c>
      <c r="C132" s="277">
        <v>50501</v>
      </c>
      <c r="D132" s="270" t="s">
        <v>321</v>
      </c>
      <c r="E132" s="84">
        <v>30101</v>
      </c>
      <c r="F132" s="85" t="s">
        <v>266</v>
      </c>
      <c r="G132" s="89">
        <f t="shared" si="3"/>
        <v>240.23400000000001</v>
      </c>
      <c r="H132" s="90">
        <v>240.23400000000001</v>
      </c>
      <c r="I132" s="90">
        <v>0</v>
      </c>
      <c r="J132" s="3"/>
      <c r="K132" s="3"/>
      <c r="L132" s="3"/>
    </row>
    <row r="133" spans="1:12" ht="24.95" customHeight="1">
      <c r="A133" s="294"/>
      <c r="B133" s="294"/>
      <c r="C133" s="278"/>
      <c r="D133" s="271"/>
      <c r="E133" s="84">
        <v>30102</v>
      </c>
      <c r="F133" s="85" t="s">
        <v>268</v>
      </c>
      <c r="G133" s="89">
        <f t="shared" si="3"/>
        <v>122.3954</v>
      </c>
      <c r="H133" s="90">
        <v>122.3954</v>
      </c>
      <c r="I133" s="90"/>
      <c r="J133" s="3"/>
      <c r="K133" s="3"/>
      <c r="L133" s="3"/>
    </row>
    <row r="134" spans="1:12" ht="24.95" customHeight="1">
      <c r="A134" s="294"/>
      <c r="B134" s="294"/>
      <c r="C134" s="278"/>
      <c r="D134" s="271"/>
      <c r="E134" s="84">
        <v>30107</v>
      </c>
      <c r="F134" s="85" t="s">
        <v>292</v>
      </c>
      <c r="G134" s="89">
        <f t="shared" si="3"/>
        <v>1122.4459999999999</v>
      </c>
      <c r="H134" s="90">
        <v>1122.4459999999999</v>
      </c>
      <c r="I134" s="90"/>
      <c r="J134" s="3"/>
      <c r="K134" s="3"/>
      <c r="L134" s="3"/>
    </row>
    <row r="135" spans="1:12" ht="24.95" customHeight="1">
      <c r="A135" s="294"/>
      <c r="B135" s="294"/>
      <c r="C135" s="278"/>
      <c r="D135" s="271"/>
      <c r="E135" s="84">
        <v>30112</v>
      </c>
      <c r="F135" s="85" t="s">
        <v>358</v>
      </c>
      <c r="G135" s="89">
        <f t="shared" si="3"/>
        <v>39.497092000000002</v>
      </c>
      <c r="H135" s="90">
        <v>39.497092000000002</v>
      </c>
      <c r="I135" s="90"/>
      <c r="J135" s="3"/>
      <c r="K135" s="3"/>
      <c r="L135" s="3"/>
    </row>
    <row r="136" spans="1:12" ht="24.95" customHeight="1">
      <c r="A136" s="294"/>
      <c r="B136" s="294"/>
      <c r="C136" s="278"/>
      <c r="D136" s="271"/>
      <c r="E136" s="84">
        <v>30113</v>
      </c>
      <c r="F136" s="85" t="s">
        <v>314</v>
      </c>
      <c r="G136" s="89">
        <f t="shared" si="3"/>
        <v>182.08799999999999</v>
      </c>
      <c r="H136" s="90">
        <v>182.08799999999999</v>
      </c>
      <c r="I136" s="90"/>
      <c r="J136" s="3"/>
      <c r="K136" s="3"/>
      <c r="L136" s="3"/>
    </row>
    <row r="137" spans="1:12" ht="24.95" customHeight="1">
      <c r="A137" s="294"/>
      <c r="B137" s="294"/>
      <c r="C137" s="292"/>
      <c r="D137" s="272"/>
      <c r="E137" s="94">
        <v>30199</v>
      </c>
      <c r="F137" s="95" t="s">
        <v>285</v>
      </c>
      <c r="G137" s="89">
        <f t="shared" ref="G137:G159" si="4">SUM(H137:I137)</f>
        <v>1087.921116</v>
      </c>
      <c r="H137" s="90">
        <v>0</v>
      </c>
      <c r="I137" s="90">
        <v>1087.921116</v>
      </c>
      <c r="J137" s="3"/>
      <c r="K137" s="3"/>
      <c r="L137" s="3"/>
    </row>
    <row r="138" spans="1:12" ht="24.95" customHeight="1">
      <c r="A138" s="294"/>
      <c r="B138" s="294"/>
      <c r="C138" s="270" t="s">
        <v>255</v>
      </c>
      <c r="D138" s="257" t="s">
        <v>256</v>
      </c>
      <c r="E138" s="94">
        <v>30201</v>
      </c>
      <c r="F138" s="95" t="s">
        <v>287</v>
      </c>
      <c r="G138" s="89">
        <f t="shared" si="4"/>
        <v>230.319129</v>
      </c>
      <c r="H138" s="90">
        <v>204.276329</v>
      </c>
      <c r="I138" s="90">
        <v>26.0428</v>
      </c>
      <c r="J138" s="3"/>
      <c r="K138" s="3"/>
      <c r="L138" s="3"/>
    </row>
    <row r="139" spans="1:12" ht="24.95" customHeight="1">
      <c r="A139" s="294"/>
      <c r="B139" s="294"/>
      <c r="C139" s="271"/>
      <c r="D139" s="258"/>
      <c r="E139" s="94">
        <v>30202</v>
      </c>
      <c r="F139" s="95" t="s">
        <v>288</v>
      </c>
      <c r="G139" s="89">
        <f t="shared" si="4"/>
        <v>4.5</v>
      </c>
      <c r="H139" s="90">
        <v>4.5</v>
      </c>
      <c r="I139" s="90"/>
      <c r="J139" s="3"/>
      <c r="K139" s="3"/>
      <c r="L139" s="3"/>
    </row>
    <row r="140" spans="1:12" ht="24.95" customHeight="1">
      <c r="A140" s="294"/>
      <c r="B140" s="294"/>
      <c r="C140" s="271"/>
      <c r="D140" s="258"/>
      <c r="E140" s="94">
        <v>30205</v>
      </c>
      <c r="F140" s="95" t="s">
        <v>289</v>
      </c>
      <c r="G140" s="89">
        <f t="shared" si="4"/>
        <v>3.2</v>
      </c>
      <c r="H140" s="90">
        <v>3.2</v>
      </c>
      <c r="I140" s="90"/>
      <c r="J140" s="3"/>
      <c r="K140" s="3"/>
      <c r="L140" s="3"/>
    </row>
    <row r="141" spans="1:12" ht="24.95" customHeight="1">
      <c r="A141" s="294"/>
      <c r="B141" s="294"/>
      <c r="C141" s="271"/>
      <c r="D141" s="258"/>
      <c r="E141" s="94">
        <v>30206</v>
      </c>
      <c r="F141" s="95" t="s">
        <v>290</v>
      </c>
      <c r="G141" s="89">
        <f t="shared" si="4"/>
        <v>26</v>
      </c>
      <c r="H141" s="90">
        <v>26</v>
      </c>
      <c r="I141" s="90"/>
      <c r="J141" s="3"/>
      <c r="K141" s="3"/>
      <c r="L141" s="3"/>
    </row>
    <row r="142" spans="1:12" ht="24.95" customHeight="1">
      <c r="A142" s="294"/>
      <c r="B142" s="294"/>
      <c r="C142" s="271"/>
      <c r="D142" s="258"/>
      <c r="E142" s="94">
        <v>30207</v>
      </c>
      <c r="F142" s="95" t="s">
        <v>292</v>
      </c>
      <c r="G142" s="89">
        <f t="shared" si="4"/>
        <v>2.9</v>
      </c>
      <c r="H142" s="90">
        <v>2.9</v>
      </c>
      <c r="I142" s="90"/>
      <c r="J142" s="3"/>
      <c r="K142" s="3"/>
      <c r="L142" s="3"/>
    </row>
    <row r="143" spans="1:12" ht="24.95" customHeight="1">
      <c r="A143" s="294"/>
      <c r="B143" s="294"/>
      <c r="C143" s="271"/>
      <c r="D143" s="258"/>
      <c r="E143" s="94">
        <v>30208</v>
      </c>
      <c r="F143" s="95" t="s">
        <v>294</v>
      </c>
      <c r="G143" s="89">
        <f t="shared" si="4"/>
        <v>103.6097</v>
      </c>
      <c r="H143" s="90">
        <v>103.6097</v>
      </c>
      <c r="I143" s="90"/>
      <c r="J143" s="3"/>
      <c r="K143" s="3"/>
      <c r="L143" s="3"/>
    </row>
    <row r="144" spans="1:12" ht="24.95" customHeight="1">
      <c r="A144" s="294"/>
      <c r="B144" s="294"/>
      <c r="C144" s="271"/>
      <c r="D144" s="258"/>
      <c r="E144" s="94">
        <v>30209</v>
      </c>
      <c r="F144" s="95" t="s">
        <v>258</v>
      </c>
      <c r="G144" s="89">
        <f t="shared" si="4"/>
        <v>146.74199999999999</v>
      </c>
      <c r="H144" s="90">
        <v>146.74199999999999</v>
      </c>
      <c r="I144" s="90">
        <v>0</v>
      </c>
      <c r="J144" s="3"/>
      <c r="K144" s="3"/>
      <c r="L144" s="3"/>
    </row>
    <row r="145" spans="1:12" ht="24.95" customHeight="1">
      <c r="A145" s="294"/>
      <c r="B145" s="294"/>
      <c r="C145" s="271"/>
      <c r="D145" s="258"/>
      <c r="E145" s="94">
        <v>30213</v>
      </c>
      <c r="F145" s="95" t="s">
        <v>314</v>
      </c>
      <c r="G145" s="89">
        <f t="shared" si="4"/>
        <v>22.815799999999999</v>
      </c>
      <c r="H145" s="90">
        <v>22.815799999999999</v>
      </c>
      <c r="I145" s="90"/>
      <c r="J145" s="3"/>
      <c r="K145" s="3"/>
      <c r="L145" s="3"/>
    </row>
    <row r="146" spans="1:12" ht="24.95" customHeight="1">
      <c r="A146" s="294"/>
      <c r="B146" s="294"/>
      <c r="C146" s="271"/>
      <c r="D146" s="258"/>
      <c r="E146" s="94">
        <v>30214</v>
      </c>
      <c r="F146" s="95" t="s">
        <v>326</v>
      </c>
      <c r="G146" s="89">
        <f t="shared" si="4"/>
        <v>8.5</v>
      </c>
      <c r="H146" s="90"/>
      <c r="I146" s="90">
        <v>8.5</v>
      </c>
      <c r="J146" s="3"/>
      <c r="K146" s="3"/>
      <c r="L146" s="3"/>
    </row>
    <row r="147" spans="1:12" ht="24.95" customHeight="1">
      <c r="A147" s="294"/>
      <c r="B147" s="294"/>
      <c r="C147" s="271"/>
      <c r="D147" s="258"/>
      <c r="E147" s="94">
        <v>30216</v>
      </c>
      <c r="F147" s="95" t="s">
        <v>305</v>
      </c>
      <c r="G147" s="89">
        <f t="shared" si="4"/>
        <v>28.7896</v>
      </c>
      <c r="H147" s="90">
        <v>3.33</v>
      </c>
      <c r="I147" s="90">
        <v>25.459599999999998</v>
      </c>
      <c r="J147" s="3"/>
      <c r="K147" s="3"/>
      <c r="L147" s="3"/>
    </row>
    <row r="148" spans="1:12" ht="24.95" customHeight="1">
      <c r="A148" s="294"/>
      <c r="B148" s="294"/>
      <c r="C148" s="271"/>
      <c r="D148" s="258"/>
      <c r="E148" s="94">
        <v>30217</v>
      </c>
      <c r="F148" s="95" t="s">
        <v>308</v>
      </c>
      <c r="G148" s="89">
        <f t="shared" si="4"/>
        <v>5.4436710000000001</v>
      </c>
      <c r="H148" s="90">
        <v>5.4436710000000001</v>
      </c>
      <c r="I148" s="90"/>
      <c r="J148" s="3"/>
      <c r="K148" s="3"/>
      <c r="L148" s="3"/>
    </row>
    <row r="149" spans="1:12" ht="24.95" customHeight="1">
      <c r="A149" s="294"/>
      <c r="B149" s="294"/>
      <c r="C149" s="271"/>
      <c r="D149" s="258"/>
      <c r="E149" s="94">
        <v>30226</v>
      </c>
      <c r="F149" s="95" t="s">
        <v>329</v>
      </c>
      <c r="G149" s="89">
        <f t="shared" si="4"/>
        <v>0</v>
      </c>
      <c r="H149" s="90"/>
      <c r="I149" s="90">
        <v>0</v>
      </c>
      <c r="J149" s="3"/>
      <c r="K149" s="3"/>
      <c r="L149" s="3"/>
    </row>
    <row r="150" spans="1:12" ht="24.95" customHeight="1">
      <c r="A150" s="294"/>
      <c r="B150" s="294"/>
      <c r="C150" s="271"/>
      <c r="D150" s="258"/>
      <c r="E150" s="94">
        <v>30229</v>
      </c>
      <c r="F150" s="95" t="s">
        <v>300</v>
      </c>
      <c r="G150" s="89">
        <f t="shared" si="4"/>
        <v>25.041599999999999</v>
      </c>
      <c r="H150" s="90">
        <v>25.041599999999999</v>
      </c>
      <c r="I150" s="90"/>
      <c r="J150" s="3"/>
      <c r="K150" s="3"/>
      <c r="L150" s="3"/>
    </row>
    <row r="151" spans="1:12" ht="24.95" customHeight="1">
      <c r="A151" s="294"/>
      <c r="B151" s="294"/>
      <c r="C151" s="271"/>
      <c r="D151" s="258"/>
      <c r="E151" s="94">
        <v>30231</v>
      </c>
      <c r="F151" s="95" t="s">
        <v>311</v>
      </c>
      <c r="G151" s="89">
        <f t="shared" si="4"/>
        <v>5.4</v>
      </c>
      <c r="H151" s="90">
        <v>5.4</v>
      </c>
      <c r="I151" s="90"/>
      <c r="J151" s="3"/>
      <c r="K151" s="3"/>
      <c r="L151" s="3"/>
    </row>
    <row r="152" spans="1:12" ht="24.95" customHeight="1">
      <c r="A152" s="294"/>
      <c r="B152" s="294"/>
      <c r="C152" s="271"/>
      <c r="D152" s="258"/>
      <c r="E152" s="94">
        <v>30239</v>
      </c>
      <c r="F152" s="95" t="s">
        <v>302</v>
      </c>
      <c r="G152" s="89">
        <f t="shared" si="4"/>
        <v>0</v>
      </c>
      <c r="H152" s="90"/>
      <c r="I152" s="90">
        <v>0</v>
      </c>
      <c r="J152" s="3"/>
      <c r="K152" s="3"/>
      <c r="L152" s="3"/>
    </row>
    <row r="153" spans="1:12" ht="24.95" customHeight="1">
      <c r="A153" s="294"/>
      <c r="B153" s="294"/>
      <c r="C153" s="272"/>
      <c r="D153" s="259"/>
      <c r="E153" s="94">
        <v>30299</v>
      </c>
      <c r="F153" s="95" t="s">
        <v>316</v>
      </c>
      <c r="G153" s="89">
        <f t="shared" si="4"/>
        <v>0</v>
      </c>
      <c r="H153" s="90">
        <v>0</v>
      </c>
      <c r="I153" s="90">
        <v>0</v>
      </c>
      <c r="J153" s="3"/>
      <c r="K153" s="3"/>
      <c r="L153" s="3"/>
    </row>
    <row r="154" spans="1:12" ht="24.95" customHeight="1">
      <c r="A154" s="294"/>
      <c r="B154" s="294"/>
      <c r="C154" s="143">
        <v>50601</v>
      </c>
      <c r="D154" s="112" t="s">
        <v>359</v>
      </c>
      <c r="E154" s="155">
        <v>31099</v>
      </c>
      <c r="F154" s="115" t="s">
        <v>355</v>
      </c>
      <c r="G154" s="89">
        <f t="shared" si="4"/>
        <v>120</v>
      </c>
      <c r="H154" s="90"/>
      <c r="I154" s="90">
        <v>120</v>
      </c>
      <c r="J154" s="3"/>
      <c r="K154" s="3"/>
      <c r="L154" s="3"/>
    </row>
    <row r="155" spans="1:12" ht="24.95" customHeight="1">
      <c r="A155" s="301"/>
      <c r="B155" s="301"/>
      <c r="C155" s="118">
        <v>50999</v>
      </c>
      <c r="D155" s="118" t="s">
        <v>259</v>
      </c>
      <c r="E155" s="100">
        <v>30399</v>
      </c>
      <c r="F155" s="118" t="s">
        <v>259</v>
      </c>
      <c r="G155" s="89">
        <f t="shared" si="4"/>
        <v>6.0000000000000001E-3</v>
      </c>
      <c r="H155" s="90">
        <v>6.0000000000000001E-3</v>
      </c>
      <c r="I155" s="90"/>
      <c r="J155" s="3"/>
      <c r="K155" s="3"/>
      <c r="L155" s="3"/>
    </row>
    <row r="156" spans="1:12" ht="24.95" customHeight="1">
      <c r="A156" s="347">
        <v>2050202</v>
      </c>
      <c r="B156" s="337" t="s">
        <v>360</v>
      </c>
      <c r="C156" s="261" t="s">
        <v>320</v>
      </c>
      <c r="D156" s="261" t="s">
        <v>321</v>
      </c>
      <c r="E156" s="157">
        <v>30102</v>
      </c>
      <c r="F156" s="119" t="s">
        <v>321</v>
      </c>
      <c r="G156" s="89">
        <f t="shared" si="4"/>
        <v>1126.9102</v>
      </c>
      <c r="H156" s="90">
        <v>1126.9102</v>
      </c>
      <c r="I156" s="90"/>
      <c r="J156" s="3"/>
      <c r="K156" s="3"/>
      <c r="L156" s="3"/>
    </row>
    <row r="157" spans="1:12" ht="24.95" customHeight="1">
      <c r="A157" s="347"/>
      <c r="B157" s="337"/>
      <c r="C157" s="263"/>
      <c r="D157" s="263"/>
      <c r="E157" s="157">
        <v>30107</v>
      </c>
      <c r="F157" s="119" t="s">
        <v>323</v>
      </c>
      <c r="G157" s="89">
        <f t="shared" si="4"/>
        <v>2586.88</v>
      </c>
      <c r="H157" s="90">
        <v>2586.88</v>
      </c>
      <c r="I157" s="90"/>
      <c r="J157" s="3"/>
      <c r="K157" s="3"/>
      <c r="L157" s="3"/>
    </row>
    <row r="158" spans="1:12" ht="24.95" customHeight="1">
      <c r="A158" s="347"/>
      <c r="B158" s="337"/>
      <c r="C158" s="263"/>
      <c r="D158" s="263"/>
      <c r="E158" s="157">
        <v>30112</v>
      </c>
      <c r="F158" s="119" t="s">
        <v>280</v>
      </c>
      <c r="G158" s="89">
        <f t="shared" si="4"/>
        <v>65.661631999999997</v>
      </c>
      <c r="H158" s="90">
        <v>65.661631999999997</v>
      </c>
      <c r="I158" s="90"/>
      <c r="J158" s="3"/>
      <c r="K158" s="3"/>
      <c r="L158" s="3"/>
    </row>
    <row r="159" spans="1:12" ht="24.95" customHeight="1">
      <c r="A159" s="347"/>
      <c r="B159" s="337"/>
      <c r="C159" s="263"/>
      <c r="D159" s="263"/>
      <c r="E159" s="158">
        <v>30113</v>
      </c>
      <c r="F159" s="119" t="s">
        <v>282</v>
      </c>
      <c r="G159" s="89">
        <f t="shared" si="4"/>
        <v>398.5308</v>
      </c>
      <c r="H159" s="90">
        <v>398.5308</v>
      </c>
      <c r="I159" s="90"/>
      <c r="J159" s="3"/>
      <c r="K159" s="3"/>
      <c r="L159" s="3"/>
    </row>
    <row r="160" spans="1:12" ht="24.95" customHeight="1">
      <c r="A160" s="347"/>
      <c r="B160" s="337"/>
      <c r="C160" s="269" t="s">
        <v>255</v>
      </c>
      <c r="D160" s="269" t="s">
        <v>256</v>
      </c>
      <c r="E160" s="157">
        <v>30201</v>
      </c>
      <c r="F160" s="159" t="s">
        <v>287</v>
      </c>
      <c r="G160" s="89">
        <f t="shared" ref="G160:G217" si="5">SUM(H160:I160)</f>
        <v>298.97692799999999</v>
      </c>
      <c r="H160" s="90">
        <v>298.97692799999999</v>
      </c>
      <c r="I160" s="90"/>
      <c r="J160" s="3"/>
      <c r="K160" s="3"/>
      <c r="L160" s="3"/>
    </row>
    <row r="161" spans="1:12" ht="24.95" customHeight="1">
      <c r="A161" s="347"/>
      <c r="B161" s="337"/>
      <c r="C161" s="269"/>
      <c r="D161" s="269"/>
      <c r="E161" s="157">
        <v>30202</v>
      </c>
      <c r="F161" s="159" t="s">
        <v>288</v>
      </c>
      <c r="G161" s="89">
        <f t="shared" si="5"/>
        <v>2</v>
      </c>
      <c r="H161" s="90">
        <v>2</v>
      </c>
      <c r="I161" s="90"/>
      <c r="J161" s="3"/>
      <c r="K161" s="3"/>
      <c r="L161" s="3"/>
    </row>
    <row r="162" spans="1:12" ht="24.95" customHeight="1">
      <c r="A162" s="347"/>
      <c r="B162" s="337"/>
      <c r="C162" s="269"/>
      <c r="D162" s="269"/>
      <c r="E162" s="157">
        <v>30205</v>
      </c>
      <c r="F162" s="159" t="s">
        <v>289</v>
      </c>
      <c r="G162" s="89">
        <f t="shared" si="5"/>
        <v>6.5</v>
      </c>
      <c r="H162" s="90">
        <v>6.5</v>
      </c>
      <c r="I162" s="90"/>
      <c r="J162" s="3"/>
      <c r="K162" s="3"/>
      <c r="L162" s="3"/>
    </row>
    <row r="163" spans="1:12" ht="24.95" customHeight="1">
      <c r="A163" s="347"/>
      <c r="B163" s="337"/>
      <c r="C163" s="269"/>
      <c r="D163" s="269"/>
      <c r="E163" s="157">
        <v>30206</v>
      </c>
      <c r="F163" s="159" t="s">
        <v>290</v>
      </c>
      <c r="G163" s="89">
        <f t="shared" si="5"/>
        <v>101.26309999999999</v>
      </c>
      <c r="H163" s="90">
        <v>101.26309999999999</v>
      </c>
      <c r="I163" s="90"/>
      <c r="J163" s="3"/>
      <c r="K163" s="3"/>
      <c r="L163" s="3"/>
    </row>
    <row r="164" spans="1:12" ht="24.95" customHeight="1">
      <c r="A164" s="347"/>
      <c r="B164" s="337"/>
      <c r="C164" s="269"/>
      <c r="D164" s="269"/>
      <c r="E164" s="157">
        <v>30207</v>
      </c>
      <c r="F164" s="159" t="s">
        <v>292</v>
      </c>
      <c r="G164" s="89">
        <f t="shared" si="5"/>
        <v>1.5</v>
      </c>
      <c r="H164" s="90">
        <v>1.5</v>
      </c>
      <c r="I164" s="90"/>
      <c r="J164" s="3"/>
      <c r="K164" s="3"/>
      <c r="L164" s="3"/>
    </row>
    <row r="165" spans="1:12" ht="24.95" customHeight="1">
      <c r="A165" s="347"/>
      <c r="B165" s="337"/>
      <c r="C165" s="269"/>
      <c r="D165" s="269"/>
      <c r="E165" s="157">
        <v>30208</v>
      </c>
      <c r="F165" s="159" t="s">
        <v>294</v>
      </c>
      <c r="G165" s="89">
        <f t="shared" si="5"/>
        <v>259.00319999999999</v>
      </c>
      <c r="H165" s="90">
        <v>259.00319999999999</v>
      </c>
      <c r="I165" s="90"/>
      <c r="J165" s="3"/>
      <c r="K165" s="3"/>
      <c r="L165" s="3"/>
    </row>
    <row r="166" spans="1:12" ht="24.95" customHeight="1">
      <c r="A166" s="347"/>
      <c r="B166" s="337"/>
      <c r="C166" s="269"/>
      <c r="D166" s="269"/>
      <c r="E166" s="157">
        <v>30209</v>
      </c>
      <c r="F166" s="102" t="s">
        <v>258</v>
      </c>
      <c r="G166" s="89">
        <f t="shared" si="5"/>
        <v>120.96</v>
      </c>
      <c r="H166" s="107">
        <v>120.96</v>
      </c>
      <c r="I166" s="90"/>
      <c r="J166" s="3"/>
      <c r="K166" s="3"/>
      <c r="L166" s="3"/>
    </row>
    <row r="167" spans="1:12" ht="24.95" customHeight="1">
      <c r="A167" s="347"/>
      <c r="B167" s="337"/>
      <c r="C167" s="269"/>
      <c r="D167" s="269"/>
      <c r="E167" s="157">
        <v>30211</v>
      </c>
      <c r="F167" s="102" t="s">
        <v>296</v>
      </c>
      <c r="G167" s="89">
        <f t="shared" si="5"/>
        <v>1.8</v>
      </c>
      <c r="H167" s="107">
        <v>1.8</v>
      </c>
      <c r="I167" s="90"/>
      <c r="J167" s="3"/>
      <c r="K167" s="3"/>
      <c r="L167" s="3"/>
    </row>
    <row r="168" spans="1:12" ht="24.95" customHeight="1">
      <c r="A168" s="347"/>
      <c r="B168" s="337"/>
      <c r="C168" s="269"/>
      <c r="D168" s="269"/>
      <c r="E168" s="157">
        <v>30213</v>
      </c>
      <c r="F168" s="102" t="s">
        <v>314</v>
      </c>
      <c r="G168" s="89">
        <f t="shared" si="5"/>
        <v>74.632599999999996</v>
      </c>
      <c r="H168" s="107">
        <v>74.632599999999996</v>
      </c>
      <c r="I168" s="90"/>
      <c r="J168" s="3"/>
      <c r="K168" s="3"/>
      <c r="L168" s="3"/>
    </row>
    <row r="169" spans="1:12" ht="24.95" customHeight="1">
      <c r="A169" s="347"/>
      <c r="B169" s="337"/>
      <c r="C169" s="269"/>
      <c r="D169" s="269"/>
      <c r="E169" s="157">
        <v>30216</v>
      </c>
      <c r="F169" s="102" t="s">
        <v>305</v>
      </c>
      <c r="G169" s="89">
        <f t="shared" si="5"/>
        <v>8.1</v>
      </c>
      <c r="H169" s="107">
        <v>8.1</v>
      </c>
      <c r="I169" s="90"/>
      <c r="J169" s="3"/>
      <c r="K169" s="3"/>
      <c r="L169" s="3"/>
    </row>
    <row r="170" spans="1:12" ht="24.95" customHeight="1">
      <c r="A170" s="347"/>
      <c r="B170" s="337"/>
      <c r="C170" s="269"/>
      <c r="D170" s="269"/>
      <c r="E170" s="157">
        <v>30217</v>
      </c>
      <c r="F170" s="102" t="s">
        <v>308</v>
      </c>
      <c r="G170" s="89">
        <f t="shared" si="5"/>
        <v>7.5219719999999999</v>
      </c>
      <c r="H170" s="90">
        <v>7.5219719999999999</v>
      </c>
      <c r="I170" s="90"/>
      <c r="J170" s="3"/>
      <c r="K170" s="3"/>
      <c r="L170" s="3"/>
    </row>
    <row r="171" spans="1:12" ht="24.95" customHeight="1">
      <c r="A171" s="347"/>
      <c r="B171" s="337"/>
      <c r="C171" s="269"/>
      <c r="D171" s="269"/>
      <c r="E171" s="157">
        <v>30229</v>
      </c>
      <c r="F171" s="102" t="s">
        <v>300</v>
      </c>
      <c r="G171" s="89">
        <f t="shared" si="5"/>
        <v>60.911999999999999</v>
      </c>
      <c r="H171" s="90">
        <v>60.911999999999999</v>
      </c>
      <c r="I171" s="90">
        <v>0</v>
      </c>
      <c r="J171" s="3"/>
      <c r="K171" s="3"/>
      <c r="L171" s="3"/>
    </row>
    <row r="172" spans="1:12" ht="24.95" customHeight="1">
      <c r="A172" s="347"/>
      <c r="B172" s="337"/>
      <c r="C172" s="269"/>
      <c r="D172" s="269"/>
      <c r="E172" s="157">
        <v>30231</v>
      </c>
      <c r="F172" s="102" t="s">
        <v>311</v>
      </c>
      <c r="G172" s="89">
        <f t="shared" si="5"/>
        <v>21.6</v>
      </c>
      <c r="H172" s="90">
        <v>21.6</v>
      </c>
      <c r="I172" s="90"/>
      <c r="J172" s="3"/>
      <c r="K172" s="3"/>
      <c r="L172" s="3"/>
    </row>
    <row r="173" spans="1:12" ht="24.95" customHeight="1">
      <c r="A173" s="347"/>
      <c r="B173" s="337"/>
      <c r="C173" s="113">
        <v>50999</v>
      </c>
      <c r="D173" s="113" t="s">
        <v>259</v>
      </c>
      <c r="E173" s="160">
        <v>30399</v>
      </c>
      <c r="F173" s="115" t="s">
        <v>259</v>
      </c>
      <c r="G173" s="89">
        <f t="shared" si="5"/>
        <v>107.0964</v>
      </c>
      <c r="H173" s="103">
        <v>107.0964</v>
      </c>
      <c r="I173" s="90"/>
      <c r="J173" s="3"/>
      <c r="K173" s="3"/>
      <c r="L173" s="3"/>
    </row>
    <row r="174" spans="1:12" ht="24.95" customHeight="1">
      <c r="A174" s="293" t="s">
        <v>99</v>
      </c>
      <c r="B174" s="338" t="s">
        <v>361</v>
      </c>
      <c r="C174" s="269">
        <v>50501</v>
      </c>
      <c r="D174" s="269" t="s">
        <v>321</v>
      </c>
      <c r="E174" s="157">
        <v>30101</v>
      </c>
      <c r="F174" s="119" t="s">
        <v>266</v>
      </c>
      <c r="G174" s="89">
        <f t="shared" si="5"/>
        <v>806.03279999999995</v>
      </c>
      <c r="H174" s="103">
        <v>806.03279999999995</v>
      </c>
      <c r="I174" s="90"/>
      <c r="J174" s="3"/>
      <c r="K174" s="3"/>
      <c r="L174" s="3"/>
    </row>
    <row r="175" spans="1:12" ht="24.95" customHeight="1">
      <c r="A175" s="294"/>
      <c r="B175" s="339"/>
      <c r="C175" s="269"/>
      <c r="D175" s="269"/>
      <c r="E175" s="157">
        <v>30102</v>
      </c>
      <c r="F175" s="119" t="s">
        <v>321</v>
      </c>
      <c r="G175" s="89">
        <f t="shared" si="5"/>
        <v>657.02239999999995</v>
      </c>
      <c r="H175" s="103">
        <v>657.02239999999995</v>
      </c>
      <c r="I175" s="90"/>
      <c r="J175" s="3"/>
      <c r="K175" s="3"/>
      <c r="L175" s="3"/>
    </row>
    <row r="176" spans="1:12" ht="24.95" customHeight="1">
      <c r="A176" s="294"/>
      <c r="B176" s="339"/>
      <c r="C176" s="269"/>
      <c r="D176" s="269"/>
      <c r="E176" s="157">
        <v>30107</v>
      </c>
      <c r="F176" s="119" t="s">
        <v>323</v>
      </c>
      <c r="G176" s="89">
        <f t="shared" si="5"/>
        <v>1904.1379999999999</v>
      </c>
      <c r="H176" s="103">
        <v>1904.1379999999999</v>
      </c>
      <c r="I176" s="90"/>
      <c r="J176" s="3"/>
      <c r="K176" s="3"/>
      <c r="L176" s="3"/>
    </row>
    <row r="177" spans="1:12" ht="24.95" customHeight="1">
      <c r="A177" s="294"/>
      <c r="B177" s="339"/>
      <c r="C177" s="269"/>
      <c r="D177" s="269"/>
      <c r="E177" s="157">
        <v>30112</v>
      </c>
      <c r="F177" s="119" t="s">
        <v>280</v>
      </c>
      <c r="G177" s="89">
        <f t="shared" si="5"/>
        <v>75.831699999999998</v>
      </c>
      <c r="H177" s="103">
        <v>75.831699999999998</v>
      </c>
      <c r="I177" s="90"/>
      <c r="J177" s="3"/>
      <c r="K177" s="3"/>
      <c r="L177" s="3"/>
    </row>
    <row r="178" spans="1:12" ht="24.95" customHeight="1">
      <c r="A178" s="294"/>
      <c r="B178" s="339"/>
      <c r="C178" s="269"/>
      <c r="D178" s="269"/>
      <c r="E178" s="158">
        <v>30113</v>
      </c>
      <c r="F178" s="130" t="s">
        <v>282</v>
      </c>
      <c r="G178" s="116">
        <f t="shared" si="5"/>
        <v>432.45359999999999</v>
      </c>
      <c r="H178" s="117">
        <v>432.45359999999999</v>
      </c>
      <c r="I178" s="90"/>
      <c r="J178" s="3"/>
      <c r="K178" s="3"/>
      <c r="L178" s="3"/>
    </row>
    <row r="179" spans="1:12" ht="24.95" customHeight="1">
      <c r="A179" s="294"/>
      <c r="B179" s="339"/>
      <c r="C179" s="293">
        <v>50502</v>
      </c>
      <c r="D179" s="261" t="s">
        <v>256</v>
      </c>
      <c r="E179" s="157">
        <v>30201</v>
      </c>
      <c r="F179" s="119" t="s">
        <v>287</v>
      </c>
      <c r="G179" s="116">
        <f t="shared" si="5"/>
        <v>65.015000000000001</v>
      </c>
      <c r="H179" s="107">
        <v>65.015000000000001</v>
      </c>
      <c r="I179" s="90"/>
      <c r="J179" s="3"/>
      <c r="K179" s="3"/>
      <c r="L179" s="3"/>
    </row>
    <row r="180" spans="1:12" ht="24.95" customHeight="1">
      <c r="A180" s="294"/>
      <c r="B180" s="339"/>
      <c r="C180" s="294"/>
      <c r="D180" s="263"/>
      <c r="E180" s="157">
        <v>30202</v>
      </c>
      <c r="F180" s="119" t="s">
        <v>288</v>
      </c>
      <c r="G180" s="116">
        <f t="shared" si="5"/>
        <v>5</v>
      </c>
      <c r="H180" s="107">
        <v>5</v>
      </c>
      <c r="I180" s="90"/>
      <c r="J180" s="3"/>
      <c r="K180" s="3"/>
      <c r="L180" s="3"/>
    </row>
    <row r="181" spans="1:12" ht="24.95" customHeight="1">
      <c r="A181" s="294"/>
      <c r="B181" s="339"/>
      <c r="C181" s="294"/>
      <c r="D181" s="263"/>
      <c r="E181" s="157">
        <v>30205</v>
      </c>
      <c r="F181" s="119" t="s">
        <v>289</v>
      </c>
      <c r="G181" s="116">
        <f t="shared" si="5"/>
        <v>15</v>
      </c>
      <c r="H181" s="107">
        <v>15</v>
      </c>
      <c r="I181" s="90"/>
      <c r="J181" s="3"/>
      <c r="K181" s="3"/>
      <c r="L181" s="3"/>
    </row>
    <row r="182" spans="1:12" ht="24.95" customHeight="1">
      <c r="A182" s="294"/>
      <c r="B182" s="339"/>
      <c r="C182" s="294"/>
      <c r="D182" s="263"/>
      <c r="E182" s="157">
        <v>30206</v>
      </c>
      <c r="F182" s="119" t="s">
        <v>290</v>
      </c>
      <c r="G182" s="116">
        <f t="shared" si="5"/>
        <v>25</v>
      </c>
      <c r="H182" s="107">
        <v>25</v>
      </c>
      <c r="I182" s="90"/>
      <c r="J182" s="3"/>
      <c r="K182" s="3"/>
      <c r="L182" s="3"/>
    </row>
    <row r="183" spans="1:12" ht="24.95" customHeight="1">
      <c r="A183" s="294"/>
      <c r="B183" s="339"/>
      <c r="C183" s="294"/>
      <c r="D183" s="263"/>
      <c r="E183" s="157">
        <v>30207</v>
      </c>
      <c r="F183" s="119" t="s">
        <v>292</v>
      </c>
      <c r="G183" s="116">
        <f t="shared" si="5"/>
        <v>2</v>
      </c>
      <c r="H183" s="107">
        <v>2</v>
      </c>
      <c r="I183" s="90"/>
      <c r="J183" s="3"/>
      <c r="K183" s="3"/>
      <c r="L183" s="3"/>
    </row>
    <row r="184" spans="1:12" ht="24.95" customHeight="1">
      <c r="A184" s="294"/>
      <c r="B184" s="339"/>
      <c r="C184" s="294"/>
      <c r="D184" s="263"/>
      <c r="E184" s="157">
        <v>30208</v>
      </c>
      <c r="F184" s="119" t="s">
        <v>294</v>
      </c>
      <c r="G184" s="89">
        <f t="shared" si="5"/>
        <v>152.81659999999999</v>
      </c>
      <c r="H184" s="107">
        <v>152.81659999999999</v>
      </c>
      <c r="I184" s="90"/>
      <c r="J184" s="3"/>
      <c r="K184" s="3"/>
      <c r="L184" s="3"/>
    </row>
    <row r="185" spans="1:12" ht="24.95" customHeight="1">
      <c r="A185" s="294"/>
      <c r="B185" s="339"/>
      <c r="C185" s="294"/>
      <c r="D185" s="263"/>
      <c r="E185" s="157">
        <v>30209</v>
      </c>
      <c r="F185" s="119" t="s">
        <v>258</v>
      </c>
      <c r="G185" s="89">
        <f t="shared" si="5"/>
        <v>26.88</v>
      </c>
      <c r="H185" s="107">
        <v>26.88</v>
      </c>
      <c r="I185" s="90"/>
      <c r="J185" s="3"/>
      <c r="K185" s="3"/>
      <c r="L185" s="3"/>
    </row>
    <row r="186" spans="1:12" ht="24.95" customHeight="1">
      <c r="A186" s="294"/>
      <c r="B186" s="339"/>
      <c r="C186" s="294"/>
      <c r="D186" s="263"/>
      <c r="E186" s="157">
        <v>30213</v>
      </c>
      <c r="F186" s="119" t="s">
        <v>314</v>
      </c>
      <c r="G186" s="89">
        <f t="shared" si="5"/>
        <v>49.754199999999997</v>
      </c>
      <c r="H186" s="107">
        <v>49.754199999999997</v>
      </c>
      <c r="I186" s="90"/>
      <c r="J186" s="3"/>
      <c r="K186" s="3"/>
      <c r="L186" s="3"/>
    </row>
    <row r="187" spans="1:12" ht="24.95" customHeight="1">
      <c r="A187" s="294"/>
      <c r="B187" s="339"/>
      <c r="C187" s="294"/>
      <c r="D187" s="263"/>
      <c r="E187" s="157">
        <v>30216</v>
      </c>
      <c r="F187" s="119" t="s">
        <v>305</v>
      </c>
      <c r="G187" s="89">
        <f t="shared" si="5"/>
        <v>7.11</v>
      </c>
      <c r="H187" s="107">
        <v>7.11</v>
      </c>
      <c r="I187" s="90"/>
      <c r="J187" s="3"/>
      <c r="K187" s="3"/>
      <c r="L187" s="3"/>
    </row>
    <row r="188" spans="1:12" ht="24.95" customHeight="1">
      <c r="A188" s="294"/>
      <c r="B188" s="339"/>
      <c r="C188" s="294"/>
      <c r="D188" s="263"/>
      <c r="E188" s="161">
        <v>30217</v>
      </c>
      <c r="F188" s="95" t="s">
        <v>308</v>
      </c>
      <c r="G188" s="89">
        <f t="shared" si="5"/>
        <v>2</v>
      </c>
      <c r="H188" s="107">
        <v>2</v>
      </c>
      <c r="I188" s="90"/>
      <c r="J188" s="3"/>
      <c r="K188" s="3"/>
      <c r="L188" s="3"/>
    </row>
    <row r="189" spans="1:12" ht="24.95" customHeight="1">
      <c r="A189" s="294"/>
      <c r="B189" s="339"/>
      <c r="C189" s="294"/>
      <c r="D189" s="263"/>
      <c r="E189" s="161">
        <v>30229</v>
      </c>
      <c r="F189" s="95" t="s">
        <v>316</v>
      </c>
      <c r="G189" s="89">
        <f t="shared" si="5"/>
        <v>53.467199999999998</v>
      </c>
      <c r="H189" s="107">
        <v>53.467199999999998</v>
      </c>
      <c r="I189" s="90"/>
      <c r="J189" s="3"/>
      <c r="K189" s="3"/>
      <c r="L189" s="3"/>
    </row>
    <row r="190" spans="1:12" ht="24.95" customHeight="1">
      <c r="A190" s="294"/>
      <c r="B190" s="339"/>
      <c r="C190" s="294"/>
      <c r="D190" s="263"/>
      <c r="E190" s="162">
        <v>30231</v>
      </c>
      <c r="F190" s="115" t="s">
        <v>311</v>
      </c>
      <c r="G190" s="116">
        <f t="shared" si="5"/>
        <v>21.6</v>
      </c>
      <c r="H190" s="163">
        <v>21.6</v>
      </c>
      <c r="I190" s="123"/>
      <c r="J190" s="124"/>
      <c r="K190" s="124"/>
      <c r="L190" s="124"/>
    </row>
    <row r="191" spans="1:12" ht="24.95" customHeight="1">
      <c r="A191" s="309" t="s">
        <v>101</v>
      </c>
      <c r="B191" s="337" t="s">
        <v>362</v>
      </c>
      <c r="C191" s="261">
        <v>50501</v>
      </c>
      <c r="D191" s="261" t="s">
        <v>321</v>
      </c>
      <c r="E191" s="157">
        <v>30101</v>
      </c>
      <c r="F191" s="119" t="s">
        <v>321</v>
      </c>
      <c r="G191" s="89">
        <f t="shared" si="5"/>
        <v>63.999600000000001</v>
      </c>
      <c r="H191" s="107">
        <v>0</v>
      </c>
      <c r="I191" s="90">
        <v>63.999600000000001</v>
      </c>
      <c r="J191" s="3"/>
      <c r="K191" s="3"/>
      <c r="L191" s="3"/>
    </row>
    <row r="192" spans="1:12" ht="24.95" customHeight="1">
      <c r="A192" s="310"/>
      <c r="B192" s="337"/>
      <c r="C192" s="263"/>
      <c r="D192" s="263"/>
      <c r="E192" s="157">
        <v>30107</v>
      </c>
      <c r="F192" s="119" t="s">
        <v>323</v>
      </c>
      <c r="G192" s="89">
        <f t="shared" si="5"/>
        <v>0</v>
      </c>
      <c r="H192" s="107"/>
      <c r="I192" s="90">
        <v>0</v>
      </c>
      <c r="J192" s="3"/>
      <c r="K192" s="3"/>
      <c r="L192" s="3"/>
    </row>
    <row r="193" spans="1:12" ht="24.95" customHeight="1">
      <c r="A193" s="310"/>
      <c r="B193" s="337"/>
      <c r="C193" s="263"/>
      <c r="D193" s="263"/>
      <c r="E193" s="157">
        <v>30199</v>
      </c>
      <c r="F193" s="119" t="s">
        <v>285</v>
      </c>
      <c r="G193" s="89">
        <f t="shared" si="5"/>
        <v>213.69340800000001</v>
      </c>
      <c r="H193" s="107"/>
      <c r="I193" s="90">
        <v>213.69340800000001</v>
      </c>
      <c r="J193" s="3"/>
      <c r="K193" s="3"/>
      <c r="L193" s="3"/>
    </row>
    <row r="194" spans="1:12" ht="24.95" customHeight="1">
      <c r="A194" s="310"/>
      <c r="B194" s="337"/>
      <c r="C194" s="262"/>
      <c r="D194" s="262"/>
      <c r="E194" s="157">
        <v>30112</v>
      </c>
      <c r="F194" s="119" t="s">
        <v>280</v>
      </c>
      <c r="G194" s="89">
        <f t="shared" si="5"/>
        <v>5.1529420000000004</v>
      </c>
      <c r="H194" s="107">
        <v>5.1529420000000004</v>
      </c>
      <c r="I194" s="90"/>
      <c r="J194" s="3"/>
      <c r="K194" s="3"/>
      <c r="L194" s="3"/>
    </row>
    <row r="195" spans="1:12" ht="24.95" customHeight="1">
      <c r="A195" s="310"/>
      <c r="B195" s="337"/>
      <c r="C195" s="269">
        <v>50502</v>
      </c>
      <c r="D195" s="269" t="s">
        <v>256</v>
      </c>
      <c r="E195" s="157">
        <v>30201</v>
      </c>
      <c r="F195" s="119" t="s">
        <v>287</v>
      </c>
      <c r="G195" s="89">
        <f t="shared" si="5"/>
        <v>501</v>
      </c>
      <c r="H195" s="107"/>
      <c r="I195" s="90">
        <v>501</v>
      </c>
      <c r="J195" s="3"/>
      <c r="K195" s="3"/>
      <c r="L195" s="3"/>
    </row>
    <row r="196" spans="1:12" ht="24.95" customHeight="1">
      <c r="A196" s="310"/>
      <c r="B196" s="337"/>
      <c r="C196" s="269"/>
      <c r="D196" s="269"/>
      <c r="E196" s="157">
        <v>30206</v>
      </c>
      <c r="F196" s="100" t="s">
        <v>290</v>
      </c>
      <c r="G196" s="89">
        <f t="shared" si="5"/>
        <v>0</v>
      </c>
      <c r="H196" s="107"/>
      <c r="I196" s="90">
        <v>0</v>
      </c>
      <c r="J196" s="3"/>
      <c r="K196" s="3"/>
      <c r="L196" s="3"/>
    </row>
    <row r="197" spans="1:12" ht="24.95" customHeight="1">
      <c r="A197" s="310"/>
      <c r="B197" s="337"/>
      <c r="C197" s="269"/>
      <c r="D197" s="269"/>
      <c r="E197" s="157">
        <v>30209</v>
      </c>
      <c r="F197" s="100" t="s">
        <v>258</v>
      </c>
      <c r="G197" s="89">
        <f t="shared" si="5"/>
        <v>110.59</v>
      </c>
      <c r="H197" s="107">
        <v>90.59</v>
      </c>
      <c r="I197" s="90">
        <v>20</v>
      </c>
      <c r="J197" s="3"/>
      <c r="K197" s="3"/>
      <c r="L197" s="3"/>
    </row>
    <row r="198" spans="1:12" ht="24.95" customHeight="1">
      <c r="A198" s="310"/>
      <c r="B198" s="337"/>
      <c r="C198" s="269"/>
      <c r="D198" s="269"/>
      <c r="E198" s="157">
        <v>30213</v>
      </c>
      <c r="F198" s="119" t="s">
        <v>314</v>
      </c>
      <c r="G198" s="89">
        <f t="shared" si="5"/>
        <v>45</v>
      </c>
      <c r="H198" s="107"/>
      <c r="I198" s="90">
        <v>45</v>
      </c>
      <c r="J198" s="3"/>
      <c r="K198" s="3"/>
      <c r="L198" s="3"/>
    </row>
    <row r="199" spans="1:12" ht="24.95" customHeight="1">
      <c r="A199" s="310"/>
      <c r="B199" s="337"/>
      <c r="C199" s="269"/>
      <c r="D199" s="269"/>
      <c r="E199" s="157">
        <v>30216</v>
      </c>
      <c r="F199" s="119" t="s">
        <v>305</v>
      </c>
      <c r="G199" s="89">
        <f t="shared" si="5"/>
        <v>351</v>
      </c>
      <c r="H199" s="107"/>
      <c r="I199" s="90">
        <v>351</v>
      </c>
      <c r="J199" s="3"/>
      <c r="K199" s="3"/>
      <c r="L199" s="3"/>
    </row>
    <row r="200" spans="1:12" ht="24.95" customHeight="1">
      <c r="A200" s="310"/>
      <c r="B200" s="337"/>
      <c r="C200" s="269"/>
      <c r="D200" s="269"/>
      <c r="E200" s="157">
        <v>30227</v>
      </c>
      <c r="F200" s="119" t="s">
        <v>327</v>
      </c>
      <c r="G200" s="89">
        <f t="shared" si="5"/>
        <v>260.315</v>
      </c>
      <c r="H200" s="107"/>
      <c r="I200" s="90">
        <v>260.315</v>
      </c>
      <c r="J200" s="3"/>
      <c r="K200" s="3"/>
      <c r="L200" s="3"/>
    </row>
    <row r="201" spans="1:12" ht="24.95" customHeight="1">
      <c r="A201" s="310"/>
      <c r="B201" s="337"/>
      <c r="C201" s="269"/>
      <c r="D201" s="269"/>
      <c r="E201" s="157">
        <v>30299</v>
      </c>
      <c r="F201" s="119" t="s">
        <v>316</v>
      </c>
      <c r="G201" s="89">
        <f t="shared" si="5"/>
        <v>277.7</v>
      </c>
      <c r="H201" s="107"/>
      <c r="I201" s="90">
        <v>277.7</v>
      </c>
      <c r="J201" s="3"/>
      <c r="K201" s="3"/>
      <c r="L201" s="3"/>
    </row>
    <row r="202" spans="1:12" ht="24.95" customHeight="1">
      <c r="A202" s="310"/>
      <c r="B202" s="337"/>
      <c r="C202" s="118">
        <v>50601</v>
      </c>
      <c r="D202" s="118" t="s">
        <v>359</v>
      </c>
      <c r="E202" s="157">
        <v>31099</v>
      </c>
      <c r="F202" s="119" t="s">
        <v>355</v>
      </c>
      <c r="G202" s="89">
        <f t="shared" si="5"/>
        <v>104</v>
      </c>
      <c r="H202" s="107"/>
      <c r="I202" s="90">
        <v>104</v>
      </c>
      <c r="J202" s="3"/>
      <c r="K202" s="3"/>
      <c r="L202" s="3"/>
    </row>
    <row r="203" spans="1:12" ht="24.95" customHeight="1">
      <c r="A203" s="371"/>
      <c r="B203" s="337"/>
      <c r="C203" s="118">
        <v>50901</v>
      </c>
      <c r="D203" s="118" t="s">
        <v>330</v>
      </c>
      <c r="E203" s="157">
        <v>30309</v>
      </c>
      <c r="F203" s="119" t="s">
        <v>363</v>
      </c>
      <c r="G203" s="89">
        <f t="shared" si="5"/>
        <v>0</v>
      </c>
      <c r="H203" s="107"/>
      <c r="I203" s="90">
        <v>0</v>
      </c>
      <c r="J203" s="3"/>
      <c r="K203" s="3"/>
      <c r="L203" s="3"/>
    </row>
    <row r="204" spans="1:12" ht="24.95" customHeight="1">
      <c r="A204" s="80" t="s">
        <v>103</v>
      </c>
      <c r="B204" s="88" t="s">
        <v>104</v>
      </c>
      <c r="C204" s="82"/>
      <c r="D204" s="83"/>
      <c r="E204" s="84"/>
      <c r="F204" s="85"/>
      <c r="G204" s="89">
        <f t="shared" si="5"/>
        <v>157.36890399999999</v>
      </c>
      <c r="H204" s="90">
        <f>SUM(H205:H215)</f>
        <v>30.368904000000001</v>
      </c>
      <c r="I204" s="90">
        <f>SUM(I205:I215)</f>
        <v>127</v>
      </c>
      <c r="J204" s="3"/>
      <c r="K204" s="3"/>
      <c r="L204" s="3"/>
    </row>
    <row r="205" spans="1:12" ht="24.95" customHeight="1">
      <c r="A205" s="340" t="s">
        <v>105</v>
      </c>
      <c r="B205" s="340" t="s">
        <v>364</v>
      </c>
      <c r="C205" s="104">
        <v>50501</v>
      </c>
      <c r="D205" s="164" t="s">
        <v>321</v>
      </c>
      <c r="E205" s="165">
        <v>30199</v>
      </c>
      <c r="F205" s="85" t="s">
        <v>285</v>
      </c>
      <c r="G205" s="89">
        <f t="shared" si="5"/>
        <v>36</v>
      </c>
      <c r="H205" s="90"/>
      <c r="I205" s="90">
        <v>36</v>
      </c>
      <c r="J205" s="3"/>
      <c r="K205" s="3"/>
      <c r="L205" s="3"/>
    </row>
    <row r="206" spans="1:12" ht="24.95" customHeight="1">
      <c r="A206" s="341"/>
      <c r="B206" s="341"/>
      <c r="C206" s="261">
        <v>50502</v>
      </c>
      <c r="D206" s="273" t="s">
        <v>256</v>
      </c>
      <c r="E206" s="167">
        <v>30201</v>
      </c>
      <c r="F206" s="168" t="s">
        <v>287</v>
      </c>
      <c r="G206" s="89">
        <f t="shared" si="5"/>
        <v>6.0414000000000003</v>
      </c>
      <c r="H206" s="90">
        <v>6.0414000000000003</v>
      </c>
      <c r="I206" s="90"/>
      <c r="J206" s="3"/>
      <c r="K206" s="3"/>
      <c r="L206" s="3"/>
    </row>
    <row r="207" spans="1:12" ht="24.95" customHeight="1">
      <c r="A207" s="341"/>
      <c r="B207" s="341"/>
      <c r="C207" s="263"/>
      <c r="D207" s="267"/>
      <c r="E207" s="167">
        <v>30205</v>
      </c>
      <c r="F207" s="168" t="s">
        <v>289</v>
      </c>
      <c r="G207" s="89">
        <f t="shared" si="5"/>
        <v>0.3</v>
      </c>
      <c r="H207" s="90">
        <v>0.3</v>
      </c>
      <c r="I207" s="90"/>
      <c r="J207" s="3"/>
      <c r="K207" s="3"/>
      <c r="L207" s="3"/>
    </row>
    <row r="208" spans="1:12" ht="24.95" customHeight="1">
      <c r="A208" s="341"/>
      <c r="B208" s="341"/>
      <c r="C208" s="263"/>
      <c r="D208" s="267"/>
      <c r="E208" s="169">
        <v>30206</v>
      </c>
      <c r="F208" s="170" t="s">
        <v>290</v>
      </c>
      <c r="G208" s="89">
        <f t="shared" si="5"/>
        <v>83</v>
      </c>
      <c r="H208" s="90">
        <v>5</v>
      </c>
      <c r="I208" s="90">
        <v>78</v>
      </c>
      <c r="J208" s="3"/>
      <c r="K208" s="3"/>
      <c r="L208" s="3"/>
    </row>
    <row r="209" spans="1:12" ht="24.95" customHeight="1">
      <c r="A209" s="341"/>
      <c r="B209" s="341"/>
      <c r="C209" s="263"/>
      <c r="D209" s="267"/>
      <c r="E209" s="169">
        <v>30207</v>
      </c>
      <c r="F209" s="170" t="s">
        <v>292</v>
      </c>
      <c r="G209" s="89">
        <f t="shared" si="5"/>
        <v>0.7</v>
      </c>
      <c r="H209" s="90">
        <v>0.7</v>
      </c>
      <c r="I209" s="90"/>
      <c r="J209" s="3"/>
      <c r="K209" s="3"/>
      <c r="L209" s="3"/>
    </row>
    <row r="210" spans="1:12" ht="24.95" customHeight="1">
      <c r="A210" s="341"/>
      <c r="B210" s="341"/>
      <c r="C210" s="263"/>
      <c r="D210" s="267"/>
      <c r="E210" s="169">
        <v>30208</v>
      </c>
      <c r="F210" s="170" t="s">
        <v>294</v>
      </c>
      <c r="G210" s="89">
        <f t="shared" si="5"/>
        <v>12.648636</v>
      </c>
      <c r="H210" s="90">
        <v>12.648636</v>
      </c>
      <c r="I210" s="90"/>
      <c r="J210" s="3"/>
      <c r="K210" s="3"/>
      <c r="L210" s="3"/>
    </row>
    <row r="211" spans="1:12" ht="24.95" customHeight="1">
      <c r="A211" s="341"/>
      <c r="B211" s="341"/>
      <c r="C211" s="263"/>
      <c r="D211" s="267"/>
      <c r="E211" s="169">
        <v>30213</v>
      </c>
      <c r="F211" s="170" t="s">
        <v>314</v>
      </c>
      <c r="G211" s="89">
        <f t="shared" si="5"/>
        <v>2.2702680000000002</v>
      </c>
      <c r="H211" s="90">
        <v>2.2702680000000002</v>
      </c>
      <c r="I211" s="90"/>
      <c r="J211" s="3"/>
      <c r="K211" s="3"/>
      <c r="L211" s="3"/>
    </row>
    <row r="212" spans="1:12" ht="24.95" customHeight="1">
      <c r="A212" s="341"/>
      <c r="B212" s="341"/>
      <c r="C212" s="263"/>
      <c r="D212" s="267"/>
      <c r="E212" s="167">
        <v>30216</v>
      </c>
      <c r="F212" s="168" t="s">
        <v>305</v>
      </c>
      <c r="G212" s="89">
        <f t="shared" si="5"/>
        <v>13.45</v>
      </c>
      <c r="H212" s="90">
        <v>0.45</v>
      </c>
      <c r="I212" s="90">
        <v>13</v>
      </c>
      <c r="J212" s="3"/>
      <c r="K212" s="3"/>
      <c r="L212" s="3"/>
    </row>
    <row r="213" spans="1:12" ht="24.95" customHeight="1">
      <c r="A213" s="341"/>
      <c r="B213" s="341"/>
      <c r="C213" s="263"/>
      <c r="D213" s="267"/>
      <c r="E213" s="167">
        <v>30217</v>
      </c>
      <c r="F213" s="168" t="s">
        <v>308</v>
      </c>
      <c r="G213" s="89">
        <f t="shared" si="5"/>
        <v>0.2586</v>
      </c>
      <c r="H213" s="90">
        <v>0.2586</v>
      </c>
      <c r="I213" s="90"/>
      <c r="J213" s="3"/>
      <c r="K213" s="3"/>
      <c r="L213" s="3"/>
    </row>
    <row r="214" spans="1:12" ht="24.95" customHeight="1">
      <c r="A214" s="341"/>
      <c r="B214" s="341"/>
      <c r="C214" s="263"/>
      <c r="D214" s="267"/>
      <c r="E214" s="167">
        <v>30227</v>
      </c>
      <c r="F214" s="168" t="s">
        <v>327</v>
      </c>
      <c r="G214" s="89">
        <f t="shared" si="5"/>
        <v>0</v>
      </c>
      <c r="H214" s="90"/>
      <c r="I214" s="90">
        <v>0</v>
      </c>
      <c r="J214" s="3"/>
      <c r="K214" s="3"/>
      <c r="L214" s="3"/>
    </row>
    <row r="215" spans="1:12" ht="24.95" customHeight="1">
      <c r="A215" s="342"/>
      <c r="B215" s="342"/>
      <c r="C215" s="262"/>
      <c r="D215" s="268"/>
      <c r="E215" s="167">
        <v>30231</v>
      </c>
      <c r="F215" s="168" t="s">
        <v>311</v>
      </c>
      <c r="G215" s="89">
        <f t="shared" si="5"/>
        <v>2.7</v>
      </c>
      <c r="H215" s="90">
        <v>2.7</v>
      </c>
      <c r="I215" s="90"/>
      <c r="J215" s="3"/>
      <c r="K215" s="3"/>
      <c r="L215" s="3"/>
    </row>
    <row r="216" spans="1:12" ht="24.95" customHeight="1">
      <c r="A216" s="80" t="s">
        <v>107</v>
      </c>
      <c r="B216" s="171" t="s">
        <v>108</v>
      </c>
      <c r="C216" s="82"/>
      <c r="D216" s="83"/>
      <c r="E216" s="84"/>
      <c r="F216" s="85"/>
      <c r="G216" s="86">
        <f t="shared" si="5"/>
        <v>730.67720000000008</v>
      </c>
      <c r="H216" s="87">
        <f>H217</f>
        <v>139.44720000000001</v>
      </c>
      <c r="I216" s="87">
        <f>I217</f>
        <v>591.23</v>
      </c>
      <c r="J216" s="3"/>
      <c r="K216" s="3"/>
      <c r="L216" s="3"/>
    </row>
    <row r="217" spans="1:12" ht="24.95" customHeight="1">
      <c r="A217" s="80" t="s">
        <v>109</v>
      </c>
      <c r="B217" s="171" t="s">
        <v>365</v>
      </c>
      <c r="C217" s="82"/>
      <c r="D217" s="83"/>
      <c r="E217" s="84"/>
      <c r="F217" s="85"/>
      <c r="G217" s="89">
        <f t="shared" si="5"/>
        <v>730.67720000000008</v>
      </c>
      <c r="H217" s="90">
        <f>SUM(H218:H234)</f>
        <v>139.44720000000001</v>
      </c>
      <c r="I217" s="90">
        <f>SUM(I218:I234)</f>
        <v>591.23</v>
      </c>
      <c r="J217" s="3"/>
      <c r="K217" s="3"/>
      <c r="L217" s="3"/>
    </row>
    <row r="218" spans="1:12" s="73" customFormat="1" ht="24.95" customHeight="1">
      <c r="A218" s="91">
        <v>2070113</v>
      </c>
      <c r="B218" s="172" t="s">
        <v>366</v>
      </c>
      <c r="C218" s="104">
        <v>50502</v>
      </c>
      <c r="D218" s="105" t="s">
        <v>256</v>
      </c>
      <c r="E218" s="167">
        <v>30227</v>
      </c>
      <c r="F218" s="168" t="s">
        <v>327</v>
      </c>
      <c r="G218" s="89">
        <f t="shared" ref="G218:G241" si="6">SUM(H218:I218)</f>
        <v>0.3</v>
      </c>
      <c r="H218" s="90"/>
      <c r="I218" s="90">
        <v>0.3</v>
      </c>
      <c r="J218" s="175"/>
      <c r="K218" s="175"/>
      <c r="L218" s="175"/>
    </row>
    <row r="219" spans="1:12" ht="24.95" customHeight="1">
      <c r="A219" s="318">
        <v>2070199</v>
      </c>
      <c r="B219" s="287" t="s">
        <v>367</v>
      </c>
      <c r="C219" s="104">
        <v>50201</v>
      </c>
      <c r="D219" s="105" t="s">
        <v>286</v>
      </c>
      <c r="E219" s="84">
        <v>30202</v>
      </c>
      <c r="F219" s="85" t="s">
        <v>288</v>
      </c>
      <c r="G219" s="89">
        <f t="shared" si="6"/>
        <v>0</v>
      </c>
      <c r="H219" s="90"/>
      <c r="I219" s="90">
        <v>0</v>
      </c>
      <c r="J219" s="3"/>
      <c r="K219" s="3"/>
      <c r="L219" s="3"/>
    </row>
    <row r="220" spans="1:12" ht="24.95" customHeight="1">
      <c r="A220" s="319"/>
      <c r="B220" s="285"/>
      <c r="C220" s="274">
        <v>50205</v>
      </c>
      <c r="D220" s="254" t="s">
        <v>327</v>
      </c>
      <c r="E220" s="84">
        <v>30226</v>
      </c>
      <c r="F220" s="85" t="s">
        <v>329</v>
      </c>
      <c r="G220" s="89">
        <f t="shared" si="6"/>
        <v>49.45</v>
      </c>
      <c r="H220" s="90"/>
      <c r="I220" s="90">
        <v>49.45</v>
      </c>
      <c r="J220" s="3"/>
      <c r="K220" s="3"/>
      <c r="L220" s="3"/>
    </row>
    <row r="221" spans="1:12" ht="24.95" customHeight="1">
      <c r="A221" s="319"/>
      <c r="B221" s="285"/>
      <c r="C221" s="275"/>
      <c r="D221" s="255"/>
      <c r="E221" s="84">
        <v>30227</v>
      </c>
      <c r="F221" s="85" t="s">
        <v>327</v>
      </c>
      <c r="G221" s="89">
        <f t="shared" si="6"/>
        <v>484.6</v>
      </c>
      <c r="H221" s="90"/>
      <c r="I221" s="90">
        <v>484.6</v>
      </c>
      <c r="J221" s="3"/>
      <c r="K221" s="3"/>
      <c r="L221" s="3"/>
    </row>
    <row r="222" spans="1:12" ht="24.95" customHeight="1">
      <c r="A222" s="319"/>
      <c r="B222" s="285"/>
      <c r="C222" s="104">
        <v>50209</v>
      </c>
      <c r="D222" s="105" t="s">
        <v>314</v>
      </c>
      <c r="E222" s="84">
        <v>30213</v>
      </c>
      <c r="F222" s="174" t="s">
        <v>314</v>
      </c>
      <c r="G222" s="89">
        <f t="shared" si="6"/>
        <v>0</v>
      </c>
      <c r="H222" s="90"/>
      <c r="I222" s="90">
        <v>0</v>
      </c>
      <c r="J222" s="3"/>
      <c r="K222" s="3"/>
      <c r="L222" s="3"/>
    </row>
    <row r="223" spans="1:12" ht="24.95" customHeight="1">
      <c r="A223" s="319"/>
      <c r="B223" s="285"/>
      <c r="C223" s="104">
        <v>50299</v>
      </c>
      <c r="D223" s="105" t="s">
        <v>316</v>
      </c>
      <c r="E223" s="84">
        <v>30299</v>
      </c>
      <c r="F223" s="174" t="s">
        <v>316</v>
      </c>
      <c r="G223" s="89">
        <f t="shared" si="6"/>
        <v>52.08</v>
      </c>
      <c r="H223" s="90"/>
      <c r="I223" s="90">
        <v>52.08</v>
      </c>
      <c r="J223" s="3"/>
      <c r="K223" s="3"/>
      <c r="L223" s="3"/>
    </row>
    <row r="224" spans="1:12" ht="24.95" customHeight="1">
      <c r="A224" s="319"/>
      <c r="B224" s="285"/>
      <c r="C224" s="269">
        <v>50501</v>
      </c>
      <c r="D224" s="269" t="s">
        <v>321</v>
      </c>
      <c r="E224" s="102" t="s">
        <v>265</v>
      </c>
      <c r="F224" s="95" t="s">
        <v>266</v>
      </c>
      <c r="G224" s="89">
        <f t="shared" si="6"/>
        <v>21.172799999999999</v>
      </c>
      <c r="H224" s="103">
        <v>21.172799999999999</v>
      </c>
      <c r="I224" s="90"/>
      <c r="J224" s="3"/>
      <c r="K224" s="3"/>
      <c r="L224" s="3"/>
    </row>
    <row r="225" spans="1:12" ht="24.95" customHeight="1">
      <c r="A225" s="319"/>
      <c r="B225" s="285"/>
      <c r="C225" s="269"/>
      <c r="D225" s="269"/>
      <c r="E225" s="102" t="s">
        <v>267</v>
      </c>
      <c r="F225" s="95" t="s">
        <v>268</v>
      </c>
      <c r="G225" s="89">
        <f t="shared" si="6"/>
        <v>49.2072</v>
      </c>
      <c r="H225" s="103">
        <v>49.2072</v>
      </c>
      <c r="I225" s="90"/>
      <c r="J225" s="3"/>
      <c r="K225" s="3"/>
      <c r="L225" s="3"/>
    </row>
    <row r="226" spans="1:12" ht="24.95" customHeight="1">
      <c r="A226" s="319"/>
      <c r="B226" s="285"/>
      <c r="C226" s="269"/>
      <c r="D226" s="269"/>
      <c r="E226" s="102" t="s">
        <v>269</v>
      </c>
      <c r="F226" s="95" t="s">
        <v>270</v>
      </c>
      <c r="G226" s="89">
        <f t="shared" si="6"/>
        <v>18</v>
      </c>
      <c r="H226" s="103">
        <v>18</v>
      </c>
      <c r="I226" s="90"/>
      <c r="J226" s="3"/>
      <c r="K226" s="3"/>
      <c r="L226" s="3"/>
    </row>
    <row r="227" spans="1:12" ht="24.95" customHeight="1">
      <c r="A227" s="319"/>
      <c r="B227" s="285"/>
      <c r="C227" s="269"/>
      <c r="D227" s="269"/>
      <c r="E227" s="102" t="s">
        <v>322</v>
      </c>
      <c r="F227" s="95" t="s">
        <v>323</v>
      </c>
      <c r="G227" s="89">
        <f t="shared" si="6"/>
        <v>13.632</v>
      </c>
      <c r="H227" s="103">
        <v>13.632</v>
      </c>
      <c r="I227" s="90"/>
      <c r="J227" s="3"/>
      <c r="K227" s="3"/>
      <c r="L227" s="3"/>
    </row>
    <row r="228" spans="1:12" ht="24.95" customHeight="1">
      <c r="A228" s="319"/>
      <c r="B228" s="285"/>
      <c r="C228" s="269"/>
      <c r="D228" s="269"/>
      <c r="E228" s="102" t="s">
        <v>273</v>
      </c>
      <c r="F228" s="95" t="s">
        <v>274</v>
      </c>
      <c r="G228" s="89">
        <f t="shared" si="6"/>
        <v>8.9939999999999998</v>
      </c>
      <c r="H228" s="103">
        <v>8.9939999999999998</v>
      </c>
      <c r="I228" s="90"/>
      <c r="J228" s="3"/>
      <c r="K228" s="3"/>
      <c r="L228" s="3"/>
    </row>
    <row r="229" spans="1:12" ht="24.95" customHeight="1">
      <c r="A229" s="319"/>
      <c r="B229" s="285"/>
      <c r="C229" s="269"/>
      <c r="D229" s="269"/>
      <c r="E229" s="102" t="s">
        <v>275</v>
      </c>
      <c r="F229" s="95" t="s">
        <v>276</v>
      </c>
      <c r="G229" s="89">
        <f t="shared" si="6"/>
        <v>4.4976000000000003</v>
      </c>
      <c r="H229" s="103">
        <v>4.4976000000000003</v>
      </c>
      <c r="I229" s="90"/>
      <c r="J229" s="3"/>
      <c r="K229" s="3"/>
      <c r="L229" s="3"/>
    </row>
    <row r="230" spans="1:12" ht="24.95" customHeight="1">
      <c r="A230" s="319"/>
      <c r="B230" s="285"/>
      <c r="C230" s="269"/>
      <c r="D230" s="269"/>
      <c r="E230" s="102" t="s">
        <v>277</v>
      </c>
      <c r="F230" s="95" t="s">
        <v>278</v>
      </c>
      <c r="G230" s="89">
        <f t="shared" si="6"/>
        <v>9.9540000000000006</v>
      </c>
      <c r="H230" s="103">
        <v>9.9540000000000006</v>
      </c>
      <c r="I230" s="90"/>
      <c r="J230" s="3"/>
      <c r="K230" s="3"/>
      <c r="L230" s="3"/>
    </row>
    <row r="231" spans="1:12" ht="24.95" customHeight="1">
      <c r="A231" s="319"/>
      <c r="B231" s="285"/>
      <c r="C231" s="269"/>
      <c r="D231" s="269"/>
      <c r="E231" s="102" t="s">
        <v>279</v>
      </c>
      <c r="F231" s="95" t="s">
        <v>280</v>
      </c>
      <c r="G231" s="89">
        <f t="shared" si="6"/>
        <v>1.9883999999999999</v>
      </c>
      <c r="H231" s="103">
        <v>1.9883999999999999</v>
      </c>
      <c r="I231" s="90"/>
      <c r="J231" s="3"/>
      <c r="K231" s="3"/>
      <c r="L231" s="3"/>
    </row>
    <row r="232" spans="1:12" ht="24.95" customHeight="1">
      <c r="A232" s="319"/>
      <c r="B232" s="285"/>
      <c r="C232" s="269"/>
      <c r="D232" s="269"/>
      <c r="E232" s="102" t="s">
        <v>283</v>
      </c>
      <c r="F232" s="95" t="s">
        <v>282</v>
      </c>
      <c r="G232" s="89">
        <f t="shared" si="6"/>
        <v>10.561199999999999</v>
      </c>
      <c r="H232" s="103">
        <v>10.561199999999999</v>
      </c>
      <c r="I232" s="90"/>
      <c r="J232" s="3"/>
      <c r="K232" s="3"/>
      <c r="L232" s="3"/>
    </row>
    <row r="233" spans="1:12" ht="24.95" customHeight="1">
      <c r="A233" s="319"/>
      <c r="B233" s="285"/>
      <c r="C233" s="269"/>
      <c r="D233" s="269"/>
      <c r="E233" s="102" t="s">
        <v>324</v>
      </c>
      <c r="F233" s="95" t="s">
        <v>285</v>
      </c>
      <c r="G233" s="89">
        <f t="shared" si="6"/>
        <v>1.44</v>
      </c>
      <c r="H233" s="103">
        <v>1.44</v>
      </c>
      <c r="I233" s="90"/>
      <c r="J233" s="3"/>
      <c r="K233" s="3"/>
      <c r="L233" s="3"/>
    </row>
    <row r="234" spans="1:12" ht="24.95" customHeight="1">
      <c r="A234" s="320"/>
      <c r="B234" s="286"/>
      <c r="C234" s="118">
        <v>50901</v>
      </c>
      <c r="D234" s="118" t="s">
        <v>368</v>
      </c>
      <c r="E234" s="102">
        <v>30399</v>
      </c>
      <c r="F234" s="95" t="s">
        <v>259</v>
      </c>
      <c r="G234" s="89">
        <f t="shared" si="6"/>
        <v>4.8</v>
      </c>
      <c r="H234" s="103">
        <v>0</v>
      </c>
      <c r="I234" s="90">
        <v>4.8</v>
      </c>
      <c r="J234" s="3"/>
      <c r="K234" s="3"/>
      <c r="L234" s="3"/>
    </row>
    <row r="235" spans="1:12" ht="24.95" customHeight="1">
      <c r="A235" s="80" t="s">
        <v>115</v>
      </c>
      <c r="B235" s="99" t="s">
        <v>116</v>
      </c>
      <c r="C235" s="82"/>
      <c r="D235" s="83"/>
      <c r="E235" s="84"/>
      <c r="F235" s="85"/>
      <c r="G235" s="86">
        <f t="shared" si="6"/>
        <v>5315.66273</v>
      </c>
      <c r="H235" s="87">
        <f>H236+H255+H259+H273+H282+H287+H289+H292+H298+H300+H302</f>
        <v>2162.8997839999997</v>
      </c>
      <c r="I235" s="87">
        <f>I236+I255+I259+I273+I282+I287+I289+I292+I298+I300+I302</f>
        <v>3152.7629460000003</v>
      </c>
      <c r="J235" s="3"/>
      <c r="K235" s="3"/>
      <c r="L235" s="3"/>
    </row>
    <row r="236" spans="1:12" ht="24.95" customHeight="1">
      <c r="A236" s="80" t="s">
        <v>117</v>
      </c>
      <c r="B236" s="99" t="s">
        <v>118</v>
      </c>
      <c r="C236" s="82"/>
      <c r="D236" s="83"/>
      <c r="E236" s="84"/>
      <c r="F236" s="85"/>
      <c r="G236" s="89">
        <f t="shared" si="6"/>
        <v>1041.383746</v>
      </c>
      <c r="H236" s="90">
        <f>SUM(H237:H254)</f>
        <v>94.280799999999999</v>
      </c>
      <c r="I236" s="90">
        <f>SUM(I237:I254)</f>
        <v>947.10294600000009</v>
      </c>
      <c r="J236" s="3"/>
      <c r="K236" s="3"/>
      <c r="L236" s="3"/>
    </row>
    <row r="237" spans="1:12" ht="24.95" customHeight="1">
      <c r="A237" s="347" t="s">
        <v>369</v>
      </c>
      <c r="B237" s="304" t="s">
        <v>370</v>
      </c>
      <c r="C237" s="154">
        <v>50201</v>
      </c>
      <c r="D237" s="105" t="s">
        <v>286</v>
      </c>
      <c r="E237" s="84">
        <v>30201</v>
      </c>
      <c r="F237" s="85" t="s">
        <v>287</v>
      </c>
      <c r="G237" s="89">
        <f t="shared" si="6"/>
        <v>0</v>
      </c>
      <c r="H237" s="90"/>
      <c r="I237" s="90">
        <v>0</v>
      </c>
      <c r="J237" s="3"/>
      <c r="K237" s="3"/>
      <c r="L237" s="3"/>
    </row>
    <row r="238" spans="1:12" ht="24.95" customHeight="1">
      <c r="A238" s="318"/>
      <c r="B238" s="298"/>
      <c r="C238" s="154">
        <v>50205</v>
      </c>
      <c r="D238" s="105" t="s">
        <v>327</v>
      </c>
      <c r="E238" s="84">
        <v>30227</v>
      </c>
      <c r="F238" s="85" t="s">
        <v>327</v>
      </c>
      <c r="G238" s="89">
        <f t="shared" si="6"/>
        <v>0</v>
      </c>
      <c r="H238" s="90"/>
      <c r="I238" s="90">
        <v>0</v>
      </c>
      <c r="J238" s="3"/>
      <c r="K238" s="3"/>
      <c r="L238" s="3"/>
    </row>
    <row r="239" spans="1:12" ht="24.95" customHeight="1">
      <c r="A239" s="98" t="s">
        <v>371</v>
      </c>
      <c r="B239" s="99" t="s">
        <v>372</v>
      </c>
      <c r="C239" s="154">
        <v>50299</v>
      </c>
      <c r="D239" s="105" t="s">
        <v>316</v>
      </c>
      <c r="E239" s="84">
        <v>30299</v>
      </c>
      <c r="F239" s="174" t="s">
        <v>316</v>
      </c>
      <c r="G239" s="89">
        <f t="shared" si="6"/>
        <v>0</v>
      </c>
      <c r="H239" s="90"/>
      <c r="I239" s="90">
        <v>0</v>
      </c>
      <c r="J239" s="3"/>
      <c r="K239" s="3"/>
      <c r="L239" s="3"/>
    </row>
    <row r="240" spans="1:12" ht="24.95" customHeight="1">
      <c r="A240" s="98" t="s">
        <v>119</v>
      </c>
      <c r="B240" s="99" t="s">
        <v>373</v>
      </c>
      <c r="C240" s="154">
        <v>50205</v>
      </c>
      <c r="D240" s="105" t="s">
        <v>327</v>
      </c>
      <c r="E240" s="84">
        <v>30227</v>
      </c>
      <c r="F240" s="174" t="s">
        <v>327</v>
      </c>
      <c r="G240" s="89">
        <f t="shared" si="6"/>
        <v>5</v>
      </c>
      <c r="H240" s="90"/>
      <c r="I240" s="90">
        <v>5</v>
      </c>
      <c r="J240" s="3"/>
      <c r="K240" s="3"/>
      <c r="L240" s="3"/>
    </row>
    <row r="241" spans="1:12" ht="24.95" customHeight="1">
      <c r="A241" s="348">
        <v>2080199</v>
      </c>
      <c r="B241" s="305" t="s">
        <v>374</v>
      </c>
      <c r="C241" s="154">
        <v>50199</v>
      </c>
      <c r="D241" s="105" t="s">
        <v>321</v>
      </c>
      <c r="E241" s="84">
        <v>30199</v>
      </c>
      <c r="F241" s="174" t="s">
        <v>285</v>
      </c>
      <c r="G241" s="89">
        <f t="shared" si="6"/>
        <v>857.90294600000004</v>
      </c>
      <c r="H241" s="90"/>
      <c r="I241" s="90">
        <v>857.90294600000004</v>
      </c>
      <c r="J241" s="3"/>
      <c r="K241" s="3"/>
      <c r="L241" s="3"/>
    </row>
    <row r="242" spans="1:12" ht="24.95" customHeight="1">
      <c r="A242" s="349"/>
      <c r="B242" s="305"/>
      <c r="C242" s="277">
        <v>50205</v>
      </c>
      <c r="D242" s="254" t="s">
        <v>327</v>
      </c>
      <c r="E242" s="84">
        <v>30226</v>
      </c>
      <c r="F242" s="174" t="s">
        <v>329</v>
      </c>
      <c r="G242" s="89">
        <f t="shared" ref="G242:G311" si="7">SUM(H242:I242)</f>
        <v>0</v>
      </c>
      <c r="H242" s="90"/>
      <c r="I242" s="90">
        <v>0</v>
      </c>
      <c r="J242" s="3"/>
      <c r="K242" s="3"/>
      <c r="L242" s="3"/>
    </row>
    <row r="243" spans="1:12" ht="24.95" customHeight="1">
      <c r="A243" s="349"/>
      <c r="B243" s="305"/>
      <c r="C243" s="278"/>
      <c r="D243" s="255"/>
      <c r="E243" s="84">
        <v>30227</v>
      </c>
      <c r="F243" s="174" t="s">
        <v>327</v>
      </c>
      <c r="G243" s="89">
        <f t="shared" si="7"/>
        <v>22</v>
      </c>
      <c r="H243" s="90"/>
      <c r="I243" s="90">
        <v>22</v>
      </c>
      <c r="J243" s="3"/>
      <c r="K243" s="3"/>
      <c r="L243" s="3"/>
    </row>
    <row r="244" spans="1:12" ht="24.95" customHeight="1">
      <c r="A244" s="349"/>
      <c r="B244" s="305"/>
      <c r="C244" s="270" t="s">
        <v>320</v>
      </c>
      <c r="D244" s="257" t="s">
        <v>321</v>
      </c>
      <c r="E244" s="95" t="s">
        <v>265</v>
      </c>
      <c r="F244" s="95" t="s">
        <v>266</v>
      </c>
      <c r="G244" s="89">
        <f t="shared" si="7"/>
        <v>14.6736</v>
      </c>
      <c r="H244" s="103">
        <v>14.6736</v>
      </c>
      <c r="I244" s="90"/>
      <c r="J244" s="3"/>
      <c r="K244" s="3"/>
      <c r="L244" s="3"/>
    </row>
    <row r="245" spans="1:12" ht="24.95" customHeight="1">
      <c r="A245" s="349"/>
      <c r="B245" s="305"/>
      <c r="C245" s="271"/>
      <c r="D245" s="258"/>
      <c r="E245" s="95" t="s">
        <v>267</v>
      </c>
      <c r="F245" s="95" t="s">
        <v>268</v>
      </c>
      <c r="G245" s="89">
        <f t="shared" si="7"/>
        <v>33.437199999999997</v>
      </c>
      <c r="H245" s="103">
        <v>33.437199999999997</v>
      </c>
      <c r="I245" s="90"/>
      <c r="J245" s="3"/>
      <c r="K245" s="3"/>
      <c r="L245" s="3"/>
    </row>
    <row r="246" spans="1:12" ht="24.95" customHeight="1">
      <c r="A246" s="349"/>
      <c r="B246" s="305"/>
      <c r="C246" s="271"/>
      <c r="D246" s="258"/>
      <c r="E246" s="95" t="s">
        <v>269</v>
      </c>
      <c r="F246" s="95" t="s">
        <v>270</v>
      </c>
      <c r="G246" s="89">
        <f t="shared" si="7"/>
        <v>12</v>
      </c>
      <c r="H246" s="103">
        <v>12</v>
      </c>
      <c r="I246" s="90"/>
      <c r="J246" s="3"/>
      <c r="K246" s="3"/>
      <c r="L246" s="3"/>
    </row>
    <row r="247" spans="1:12" ht="24.95" customHeight="1">
      <c r="A247" s="349"/>
      <c r="B247" s="305"/>
      <c r="C247" s="271"/>
      <c r="D247" s="258"/>
      <c r="E247" s="95" t="s">
        <v>322</v>
      </c>
      <c r="F247" s="95" t="s">
        <v>323</v>
      </c>
      <c r="G247" s="89">
        <f t="shared" si="7"/>
        <v>9.1920000000000002</v>
      </c>
      <c r="H247" s="103">
        <v>9.1920000000000002</v>
      </c>
      <c r="I247" s="90"/>
      <c r="J247" s="3"/>
      <c r="K247" s="3"/>
      <c r="L247" s="3"/>
    </row>
    <row r="248" spans="1:12" ht="24.95" customHeight="1">
      <c r="A248" s="349"/>
      <c r="B248" s="305"/>
      <c r="C248" s="271"/>
      <c r="D248" s="258"/>
      <c r="E248" s="95" t="s">
        <v>273</v>
      </c>
      <c r="F248" s="95" t="s">
        <v>274</v>
      </c>
      <c r="G248" s="89">
        <f t="shared" si="7"/>
        <v>6.0683999999999996</v>
      </c>
      <c r="H248" s="103">
        <v>6.0683999999999996</v>
      </c>
      <c r="I248" s="90"/>
      <c r="J248" s="3"/>
      <c r="K248" s="3"/>
      <c r="L248" s="3"/>
    </row>
    <row r="249" spans="1:12" ht="24.95" customHeight="1">
      <c r="A249" s="349"/>
      <c r="B249" s="305"/>
      <c r="C249" s="271"/>
      <c r="D249" s="258"/>
      <c r="E249" s="95" t="s">
        <v>275</v>
      </c>
      <c r="F249" s="95" t="s">
        <v>276</v>
      </c>
      <c r="G249" s="89">
        <f t="shared" si="7"/>
        <v>3.0348000000000002</v>
      </c>
      <c r="H249" s="103">
        <v>3.0348000000000002</v>
      </c>
      <c r="I249" s="90"/>
      <c r="J249" s="3"/>
      <c r="K249" s="3"/>
      <c r="L249" s="3"/>
    </row>
    <row r="250" spans="1:12" ht="24.95" customHeight="1">
      <c r="A250" s="349"/>
      <c r="B250" s="305"/>
      <c r="C250" s="271"/>
      <c r="D250" s="258"/>
      <c r="E250" s="95" t="s">
        <v>277</v>
      </c>
      <c r="F250" s="95" t="s">
        <v>278</v>
      </c>
      <c r="G250" s="89">
        <f t="shared" si="7"/>
        <v>6.5507999999999997</v>
      </c>
      <c r="H250" s="103">
        <v>6.5507999999999997</v>
      </c>
      <c r="I250" s="90"/>
      <c r="J250" s="3"/>
      <c r="K250" s="3"/>
      <c r="L250" s="3"/>
    </row>
    <row r="251" spans="1:12" ht="24.95" customHeight="1">
      <c r="A251" s="349"/>
      <c r="B251" s="305"/>
      <c r="C251" s="271"/>
      <c r="D251" s="258"/>
      <c r="E251" s="95" t="s">
        <v>279</v>
      </c>
      <c r="F251" s="95" t="s">
        <v>280</v>
      </c>
      <c r="G251" s="89">
        <f t="shared" si="7"/>
        <v>1.3080000000000001</v>
      </c>
      <c r="H251" s="103">
        <v>1.3080000000000001</v>
      </c>
      <c r="I251" s="90"/>
      <c r="J251" s="3"/>
      <c r="K251" s="3"/>
      <c r="L251" s="3"/>
    </row>
    <row r="252" spans="1:12" ht="24.95" customHeight="1">
      <c r="A252" s="349"/>
      <c r="B252" s="305"/>
      <c r="C252" s="271"/>
      <c r="D252" s="258"/>
      <c r="E252" s="95" t="s">
        <v>283</v>
      </c>
      <c r="F252" s="95" t="s">
        <v>282</v>
      </c>
      <c r="G252" s="89">
        <f t="shared" si="7"/>
        <v>6.81</v>
      </c>
      <c r="H252" s="103">
        <v>6.81</v>
      </c>
      <c r="I252" s="90"/>
      <c r="J252" s="3"/>
      <c r="K252" s="3"/>
      <c r="L252" s="3"/>
    </row>
    <row r="253" spans="1:12" ht="24.95" customHeight="1">
      <c r="A253" s="349"/>
      <c r="B253" s="305"/>
      <c r="C253" s="272"/>
      <c r="D253" s="259"/>
      <c r="E253" s="95" t="s">
        <v>324</v>
      </c>
      <c r="F253" s="95" t="s">
        <v>285</v>
      </c>
      <c r="G253" s="89">
        <f t="shared" si="7"/>
        <v>1.2</v>
      </c>
      <c r="H253" s="103">
        <v>1.2</v>
      </c>
      <c r="I253" s="90"/>
      <c r="J253" s="3"/>
      <c r="K253" s="3"/>
      <c r="L253" s="3"/>
    </row>
    <row r="254" spans="1:12" ht="24.95" customHeight="1">
      <c r="A254" s="350"/>
      <c r="B254" s="305"/>
      <c r="C254" s="145" t="s">
        <v>317</v>
      </c>
      <c r="D254" s="93" t="s">
        <v>318</v>
      </c>
      <c r="E254" s="95" t="s">
        <v>319</v>
      </c>
      <c r="F254" s="95" t="s">
        <v>259</v>
      </c>
      <c r="G254" s="89">
        <f t="shared" si="7"/>
        <v>62.206000000000003</v>
      </c>
      <c r="H254" s="103">
        <v>6.0000000000000001E-3</v>
      </c>
      <c r="I254" s="90">
        <v>62.2</v>
      </c>
      <c r="J254" s="3"/>
      <c r="K254" s="3"/>
      <c r="L254" s="3"/>
    </row>
    <row r="255" spans="1:12" ht="24.95" customHeight="1">
      <c r="A255" s="80" t="s">
        <v>123</v>
      </c>
      <c r="B255" s="88" t="s">
        <v>124</v>
      </c>
      <c r="C255" s="146"/>
      <c r="D255" s="118"/>
      <c r="E255" s="119"/>
      <c r="F255" s="119"/>
      <c r="G255" s="89">
        <f t="shared" si="7"/>
        <v>1103.4000000000001</v>
      </c>
      <c r="H255" s="107">
        <f>SUM(H256:H258)</f>
        <v>0</v>
      </c>
      <c r="I255" s="107">
        <f>SUM(I256:I258)</f>
        <v>1103.4000000000001</v>
      </c>
      <c r="J255" s="3"/>
      <c r="K255" s="3"/>
      <c r="L255" s="3"/>
    </row>
    <row r="256" spans="1:12" ht="24.95" customHeight="1">
      <c r="A256" s="347" t="s">
        <v>125</v>
      </c>
      <c r="B256" s="304" t="s">
        <v>126</v>
      </c>
      <c r="C256" s="146">
        <v>50205</v>
      </c>
      <c r="D256" s="118" t="s">
        <v>327</v>
      </c>
      <c r="E256" s="119">
        <v>30227</v>
      </c>
      <c r="F256" s="119" t="s">
        <v>327</v>
      </c>
      <c r="G256" s="89">
        <f t="shared" si="7"/>
        <v>875</v>
      </c>
      <c r="H256" s="107"/>
      <c r="I256" s="90">
        <v>875</v>
      </c>
      <c r="J256" s="3"/>
      <c r="K256" s="3"/>
      <c r="L256" s="3"/>
    </row>
    <row r="257" spans="1:12" ht="24.95" customHeight="1">
      <c r="A257" s="347"/>
      <c r="B257" s="304"/>
      <c r="C257" s="154">
        <v>50299</v>
      </c>
      <c r="D257" s="105" t="s">
        <v>316</v>
      </c>
      <c r="E257" s="84">
        <v>30299</v>
      </c>
      <c r="F257" s="174" t="s">
        <v>316</v>
      </c>
      <c r="G257" s="89">
        <f t="shared" si="7"/>
        <v>130</v>
      </c>
      <c r="H257" s="107"/>
      <c r="I257" s="90">
        <v>130</v>
      </c>
      <c r="J257" s="3"/>
      <c r="K257" s="3"/>
      <c r="L257" s="3"/>
    </row>
    <row r="258" spans="1:12" ht="24.95" customHeight="1">
      <c r="A258" s="347"/>
      <c r="B258" s="304"/>
      <c r="C258" s="146">
        <v>50999</v>
      </c>
      <c r="D258" s="118" t="s">
        <v>259</v>
      </c>
      <c r="E258" s="119">
        <v>30399</v>
      </c>
      <c r="F258" s="119" t="s">
        <v>259</v>
      </c>
      <c r="G258" s="89">
        <f t="shared" si="7"/>
        <v>98.4</v>
      </c>
      <c r="H258" s="107"/>
      <c r="I258" s="90">
        <v>98.4</v>
      </c>
      <c r="J258" s="3"/>
      <c r="K258" s="3"/>
      <c r="L258" s="3"/>
    </row>
    <row r="259" spans="1:12" ht="24.95" customHeight="1">
      <c r="A259" s="80">
        <v>20805</v>
      </c>
      <c r="B259" s="147"/>
      <c r="C259" s="82"/>
      <c r="D259" s="83"/>
      <c r="E259" s="84"/>
      <c r="F259" s="85"/>
      <c r="G259" s="89">
        <f t="shared" si="7"/>
        <v>2088.6189839999997</v>
      </c>
      <c r="H259" s="90">
        <f>SUM(H260:H272)</f>
        <v>2068.6189839999997</v>
      </c>
      <c r="I259" s="90">
        <f>SUM(I260:I272)</f>
        <v>20</v>
      </c>
      <c r="J259" s="3"/>
      <c r="K259" s="3"/>
      <c r="L259" s="3"/>
    </row>
    <row r="260" spans="1:12" ht="24.95" customHeight="1">
      <c r="A260" s="351">
        <v>2080501</v>
      </c>
      <c r="B260" s="306" t="s">
        <v>375</v>
      </c>
      <c r="C260" s="82">
        <v>50901</v>
      </c>
      <c r="D260" s="176" t="s">
        <v>330</v>
      </c>
      <c r="E260" s="84">
        <v>30305</v>
      </c>
      <c r="F260" s="177" t="s">
        <v>331</v>
      </c>
      <c r="G260" s="89">
        <f t="shared" si="7"/>
        <v>2.3832</v>
      </c>
      <c r="H260" s="90">
        <v>2.3832</v>
      </c>
      <c r="I260" s="90"/>
      <c r="J260" s="3"/>
      <c r="K260" s="3"/>
      <c r="L260" s="3"/>
    </row>
    <row r="261" spans="1:12" ht="24.95" customHeight="1">
      <c r="A261" s="352"/>
      <c r="B261" s="307"/>
      <c r="C261" s="274">
        <v>50905</v>
      </c>
      <c r="D261" s="260" t="s">
        <v>376</v>
      </c>
      <c r="E261" s="84">
        <v>30301</v>
      </c>
      <c r="F261" s="177" t="s">
        <v>377</v>
      </c>
      <c r="G261" s="89">
        <f t="shared" si="7"/>
        <v>18.839400000000001</v>
      </c>
      <c r="H261" s="90">
        <v>18.839400000000001</v>
      </c>
      <c r="I261" s="90"/>
      <c r="J261" s="3"/>
      <c r="K261" s="3"/>
      <c r="L261" s="3"/>
    </row>
    <row r="262" spans="1:12" ht="24.95" customHeight="1">
      <c r="A262" s="353"/>
      <c r="B262" s="308"/>
      <c r="C262" s="276"/>
      <c r="D262" s="256"/>
      <c r="E262" s="84">
        <v>30302</v>
      </c>
      <c r="F262" s="177" t="s">
        <v>378</v>
      </c>
      <c r="G262" s="89">
        <f t="shared" si="7"/>
        <v>75.118799999999993</v>
      </c>
      <c r="H262" s="90">
        <v>75.118799999999993</v>
      </c>
      <c r="I262" s="90"/>
      <c r="J262" s="3"/>
      <c r="K262" s="3"/>
      <c r="L262" s="3"/>
    </row>
    <row r="263" spans="1:12" ht="24.95" customHeight="1">
      <c r="A263" s="354" t="s">
        <v>131</v>
      </c>
      <c r="B263" s="309" t="s">
        <v>379</v>
      </c>
      <c r="C263" s="118" t="s">
        <v>255</v>
      </c>
      <c r="D263" s="118" t="s">
        <v>256</v>
      </c>
      <c r="E263" s="157">
        <v>30299</v>
      </c>
      <c r="F263" s="119" t="s">
        <v>316</v>
      </c>
      <c r="G263" s="89">
        <f t="shared" si="7"/>
        <v>24.599</v>
      </c>
      <c r="H263" s="178">
        <v>24.599</v>
      </c>
      <c r="I263" s="90"/>
      <c r="J263" s="3"/>
      <c r="K263" s="3"/>
      <c r="L263" s="3"/>
    </row>
    <row r="264" spans="1:12" ht="24.95" customHeight="1">
      <c r="A264" s="339"/>
      <c r="B264" s="310"/>
      <c r="C264" s="118">
        <v>50901</v>
      </c>
      <c r="D264" s="176" t="s">
        <v>330</v>
      </c>
      <c r="E264" s="157">
        <v>30305</v>
      </c>
      <c r="F264" s="177" t="s">
        <v>331</v>
      </c>
      <c r="G264" s="89">
        <f t="shared" si="7"/>
        <v>1.44</v>
      </c>
      <c r="H264" s="179">
        <v>1.44</v>
      </c>
      <c r="I264" s="90"/>
      <c r="J264" s="3"/>
      <c r="K264" s="3"/>
      <c r="L264" s="3"/>
    </row>
    <row r="265" spans="1:12" ht="24.95" customHeight="1">
      <c r="A265" s="339"/>
      <c r="B265" s="310"/>
      <c r="C265" s="118">
        <v>50905</v>
      </c>
      <c r="D265" s="118" t="s">
        <v>368</v>
      </c>
      <c r="E265" s="157">
        <v>30302</v>
      </c>
      <c r="F265" s="119" t="s">
        <v>368</v>
      </c>
      <c r="G265" s="89">
        <f t="shared" si="7"/>
        <v>131.155</v>
      </c>
      <c r="H265" s="180">
        <v>131.155</v>
      </c>
      <c r="I265" s="90"/>
      <c r="J265" s="3"/>
      <c r="K265" s="3"/>
      <c r="L265" s="3"/>
    </row>
    <row r="266" spans="1:12" ht="24.95" customHeight="1">
      <c r="A266" s="355"/>
      <c r="B266" s="311"/>
      <c r="C266" s="118">
        <v>50999</v>
      </c>
      <c r="D266" s="118" t="s">
        <v>259</v>
      </c>
      <c r="E266" s="157">
        <v>30399</v>
      </c>
      <c r="F266" s="119" t="s">
        <v>259</v>
      </c>
      <c r="G266" s="89">
        <f t="shared" si="7"/>
        <v>71.388000000000005</v>
      </c>
      <c r="H266" s="180">
        <v>71.388000000000005</v>
      </c>
      <c r="I266" s="90"/>
      <c r="J266" s="3"/>
      <c r="K266" s="3"/>
      <c r="L266" s="3"/>
    </row>
    <row r="267" spans="1:12" ht="24.95" customHeight="1">
      <c r="A267" s="330">
        <v>2080503</v>
      </c>
      <c r="B267" s="312" t="s">
        <v>380</v>
      </c>
      <c r="C267" s="144">
        <v>50205</v>
      </c>
      <c r="D267" s="114" t="s">
        <v>327</v>
      </c>
      <c r="E267" s="181">
        <v>30227</v>
      </c>
      <c r="F267" s="181" t="s">
        <v>327</v>
      </c>
      <c r="G267" s="182">
        <f t="shared" si="7"/>
        <v>20</v>
      </c>
      <c r="H267" s="103">
        <v>0</v>
      </c>
      <c r="I267" s="90">
        <v>20</v>
      </c>
      <c r="J267" s="3"/>
      <c r="K267" s="3"/>
      <c r="L267" s="3"/>
    </row>
    <row r="268" spans="1:12" ht="24.95" customHeight="1">
      <c r="A268" s="331"/>
      <c r="B268" s="313"/>
      <c r="C268" s="270" t="s">
        <v>381</v>
      </c>
      <c r="D268" s="257" t="s">
        <v>376</v>
      </c>
      <c r="E268" s="95" t="s">
        <v>382</v>
      </c>
      <c r="F268" s="95" t="s">
        <v>377</v>
      </c>
      <c r="G268" s="89">
        <f t="shared" si="7"/>
        <v>0</v>
      </c>
      <c r="H268" s="103">
        <v>0</v>
      </c>
      <c r="I268" s="90"/>
      <c r="J268" s="3"/>
      <c r="K268" s="3"/>
      <c r="L268" s="3"/>
    </row>
    <row r="269" spans="1:12" ht="24.95" customHeight="1">
      <c r="A269" s="356"/>
      <c r="B269" s="314"/>
      <c r="C269" s="272"/>
      <c r="D269" s="259"/>
      <c r="E269" s="95" t="s">
        <v>383</v>
      </c>
      <c r="F269" s="95" t="s">
        <v>378</v>
      </c>
      <c r="G269" s="89">
        <f t="shared" si="7"/>
        <v>0</v>
      </c>
      <c r="H269" s="90">
        <v>0</v>
      </c>
      <c r="I269" s="90"/>
      <c r="J269" s="3"/>
      <c r="K269" s="3"/>
      <c r="L269" s="3"/>
    </row>
    <row r="270" spans="1:12" ht="24.95" customHeight="1">
      <c r="A270" s="183" t="s">
        <v>135</v>
      </c>
      <c r="B270" s="184" t="s">
        <v>384</v>
      </c>
      <c r="C270" s="112" t="s">
        <v>320</v>
      </c>
      <c r="D270" s="112" t="s">
        <v>321</v>
      </c>
      <c r="E270" s="183">
        <v>30108</v>
      </c>
      <c r="F270" s="115" t="s">
        <v>274</v>
      </c>
      <c r="G270" s="116">
        <f t="shared" si="7"/>
        <v>1171.8113639999999</v>
      </c>
      <c r="H270" s="123">
        <v>1171.8113639999999</v>
      </c>
      <c r="I270" s="123"/>
      <c r="J270" s="3"/>
      <c r="K270" s="3"/>
      <c r="L270" s="3"/>
    </row>
    <row r="271" spans="1:12" ht="24.95" customHeight="1">
      <c r="A271" s="157" t="s">
        <v>137</v>
      </c>
      <c r="B271" s="185" t="s">
        <v>385</v>
      </c>
      <c r="C271" s="118" t="s">
        <v>320</v>
      </c>
      <c r="D271" s="118" t="s">
        <v>321</v>
      </c>
      <c r="E271" s="157">
        <v>30109</v>
      </c>
      <c r="F271" s="119" t="s">
        <v>276</v>
      </c>
      <c r="G271" s="89">
        <f t="shared" si="7"/>
        <v>571.80322000000001</v>
      </c>
      <c r="H271" s="90">
        <v>571.80322000000001</v>
      </c>
      <c r="I271" s="90"/>
      <c r="J271" s="3"/>
      <c r="K271" s="3"/>
      <c r="L271" s="3"/>
    </row>
    <row r="272" spans="1:12" ht="24.95" customHeight="1">
      <c r="A272" s="157">
        <v>2080594</v>
      </c>
      <c r="B272" s="185" t="s">
        <v>386</v>
      </c>
      <c r="C272" s="118">
        <v>50502</v>
      </c>
      <c r="D272" s="118" t="s">
        <v>256</v>
      </c>
      <c r="E272" s="157">
        <v>30299</v>
      </c>
      <c r="F272" s="119" t="s">
        <v>316</v>
      </c>
      <c r="G272" s="89">
        <f t="shared" si="7"/>
        <v>8.1000000000000003E-2</v>
      </c>
      <c r="H272" s="90">
        <v>8.1000000000000003E-2</v>
      </c>
      <c r="I272" s="90"/>
      <c r="J272" s="3"/>
      <c r="K272" s="3"/>
      <c r="L272" s="3"/>
    </row>
    <row r="273" spans="1:12" ht="24.95" customHeight="1">
      <c r="A273" s="80" t="s">
        <v>140</v>
      </c>
      <c r="B273" s="186" t="s">
        <v>387</v>
      </c>
      <c r="C273" s="146"/>
      <c r="D273" s="118"/>
      <c r="E273" s="119"/>
      <c r="F273" s="119"/>
      <c r="G273" s="89">
        <f t="shared" si="7"/>
        <v>113.56</v>
      </c>
      <c r="H273" s="107"/>
      <c r="I273" s="107">
        <f>SUM(I274:I281)</f>
        <v>113.56</v>
      </c>
      <c r="J273" s="3"/>
      <c r="K273" s="3"/>
      <c r="L273" s="3"/>
    </row>
    <row r="274" spans="1:12" ht="24.95" customHeight="1">
      <c r="A274" s="318" t="s">
        <v>142</v>
      </c>
      <c r="B274" s="315" t="s">
        <v>388</v>
      </c>
      <c r="C274" s="146">
        <v>50205</v>
      </c>
      <c r="D274" s="118" t="s">
        <v>327</v>
      </c>
      <c r="E274" s="119">
        <v>30227</v>
      </c>
      <c r="F274" s="119" t="s">
        <v>327</v>
      </c>
      <c r="G274" s="89">
        <f t="shared" si="7"/>
        <v>0</v>
      </c>
      <c r="H274" s="107"/>
      <c r="I274" s="107"/>
      <c r="J274" s="3"/>
      <c r="K274" s="3"/>
      <c r="L274" s="3"/>
    </row>
    <row r="275" spans="1:12" ht="24.95" customHeight="1">
      <c r="A275" s="319"/>
      <c r="B275" s="316"/>
      <c r="C275" s="118">
        <v>50901</v>
      </c>
      <c r="D275" s="118" t="s">
        <v>330</v>
      </c>
      <c r="E275" s="187">
        <v>30305</v>
      </c>
      <c r="F275" s="119" t="s">
        <v>331</v>
      </c>
      <c r="G275" s="89">
        <f t="shared" si="7"/>
        <v>0</v>
      </c>
      <c r="H275" s="107"/>
      <c r="I275" s="107"/>
      <c r="J275" s="3"/>
      <c r="K275" s="3"/>
      <c r="L275" s="3"/>
    </row>
    <row r="276" spans="1:12" ht="24.95" customHeight="1">
      <c r="A276" s="320"/>
      <c r="B276" s="317"/>
      <c r="C276" s="118">
        <v>50999</v>
      </c>
      <c r="D276" s="118" t="s">
        <v>259</v>
      </c>
      <c r="E276" s="102" t="s">
        <v>319</v>
      </c>
      <c r="F276" s="95" t="s">
        <v>259</v>
      </c>
      <c r="G276" s="89">
        <f t="shared" si="7"/>
        <v>20</v>
      </c>
      <c r="H276" s="107"/>
      <c r="I276" s="107">
        <v>20</v>
      </c>
      <c r="J276" s="3"/>
      <c r="K276" s="3"/>
      <c r="L276" s="3"/>
    </row>
    <row r="277" spans="1:12" ht="24.95" customHeight="1">
      <c r="A277" s="173">
        <v>2080705</v>
      </c>
      <c r="B277" s="188" t="s">
        <v>389</v>
      </c>
      <c r="C277" s="118">
        <v>50999</v>
      </c>
      <c r="D277" s="118" t="s">
        <v>259</v>
      </c>
      <c r="E277" s="102" t="s">
        <v>319</v>
      </c>
      <c r="F277" s="95" t="s">
        <v>259</v>
      </c>
      <c r="G277" s="89">
        <f t="shared" si="7"/>
        <v>34.56</v>
      </c>
      <c r="H277" s="107"/>
      <c r="I277" s="107">
        <v>34.56</v>
      </c>
      <c r="J277" s="3"/>
      <c r="K277" s="3"/>
      <c r="L277" s="3"/>
    </row>
    <row r="278" spans="1:12" ht="24.95" customHeight="1">
      <c r="A278" s="318" t="s">
        <v>146</v>
      </c>
      <c r="B278" s="318" t="s">
        <v>390</v>
      </c>
      <c r="C278" s="146">
        <v>50201</v>
      </c>
      <c r="D278" s="118" t="s">
        <v>286</v>
      </c>
      <c r="E278" s="119">
        <v>30239</v>
      </c>
      <c r="F278" s="174" t="s">
        <v>302</v>
      </c>
      <c r="G278" s="89">
        <f t="shared" si="7"/>
        <v>24</v>
      </c>
      <c r="H278" s="107"/>
      <c r="I278" s="107">
        <v>24</v>
      </c>
      <c r="J278" s="3"/>
      <c r="K278" s="3"/>
      <c r="L278" s="3"/>
    </row>
    <row r="279" spans="1:12" ht="24.95" customHeight="1">
      <c r="A279" s="319"/>
      <c r="B279" s="319"/>
      <c r="C279" s="273">
        <v>50205</v>
      </c>
      <c r="D279" s="261" t="s">
        <v>327</v>
      </c>
      <c r="E279" s="119">
        <v>30226</v>
      </c>
      <c r="F279" s="174" t="s">
        <v>329</v>
      </c>
      <c r="G279" s="89">
        <f t="shared" si="7"/>
        <v>0</v>
      </c>
      <c r="H279" s="107"/>
      <c r="I279" s="107"/>
      <c r="J279" s="3"/>
      <c r="K279" s="3"/>
      <c r="L279" s="3"/>
    </row>
    <row r="280" spans="1:12" ht="24.95" customHeight="1">
      <c r="A280" s="319"/>
      <c r="B280" s="319"/>
      <c r="C280" s="268"/>
      <c r="D280" s="262"/>
      <c r="E280" s="119">
        <v>30227</v>
      </c>
      <c r="F280" s="119" t="s">
        <v>327</v>
      </c>
      <c r="G280" s="89">
        <f t="shared" si="7"/>
        <v>0</v>
      </c>
      <c r="H280" s="107"/>
      <c r="I280" s="107"/>
      <c r="J280" s="3"/>
      <c r="K280" s="3"/>
      <c r="L280" s="3"/>
    </row>
    <row r="281" spans="1:12" ht="24.95" customHeight="1">
      <c r="A281" s="320"/>
      <c r="B281" s="320"/>
      <c r="C281" s="118">
        <v>50999</v>
      </c>
      <c r="D281" s="118" t="s">
        <v>259</v>
      </c>
      <c r="E281" s="102" t="s">
        <v>319</v>
      </c>
      <c r="F281" s="95" t="s">
        <v>259</v>
      </c>
      <c r="G281" s="89">
        <f t="shared" si="7"/>
        <v>35</v>
      </c>
      <c r="H281" s="107"/>
      <c r="I281" s="107">
        <v>35</v>
      </c>
      <c r="J281" s="3"/>
      <c r="K281" s="3"/>
      <c r="L281" s="3"/>
    </row>
    <row r="282" spans="1:12" ht="24.95" customHeight="1">
      <c r="A282" s="80" t="s">
        <v>148</v>
      </c>
      <c r="B282" s="88" t="s">
        <v>391</v>
      </c>
      <c r="C282" s="146"/>
      <c r="D282" s="118"/>
      <c r="E282" s="119"/>
      <c r="F282" s="119"/>
      <c r="G282" s="89">
        <f t="shared" si="7"/>
        <v>458.5</v>
      </c>
      <c r="H282" s="107">
        <f>SUM(H283:H286)</f>
        <v>0</v>
      </c>
      <c r="I282" s="107">
        <f>SUM(I283:I286)</f>
        <v>458.5</v>
      </c>
      <c r="J282" s="3"/>
      <c r="K282" s="3"/>
      <c r="L282" s="3"/>
    </row>
    <row r="283" spans="1:12" ht="24.95" customHeight="1">
      <c r="A283" s="318" t="s">
        <v>150</v>
      </c>
      <c r="B283" s="295" t="s">
        <v>392</v>
      </c>
      <c r="C283" s="146">
        <v>50205</v>
      </c>
      <c r="D283" s="118" t="s">
        <v>327</v>
      </c>
      <c r="E283" s="119">
        <v>30227</v>
      </c>
      <c r="F283" s="119" t="s">
        <v>327</v>
      </c>
      <c r="G283" s="89">
        <f t="shared" si="7"/>
        <v>20</v>
      </c>
      <c r="H283" s="107"/>
      <c r="I283" s="90">
        <v>20</v>
      </c>
      <c r="J283" s="3"/>
      <c r="K283" s="3"/>
      <c r="L283" s="3"/>
    </row>
    <row r="284" spans="1:12" ht="24.95" customHeight="1">
      <c r="A284" s="319"/>
      <c r="B284" s="296"/>
      <c r="C284" s="154">
        <v>50299</v>
      </c>
      <c r="D284" s="105" t="s">
        <v>316</v>
      </c>
      <c r="E284" s="84">
        <v>30299</v>
      </c>
      <c r="F284" s="174" t="s">
        <v>316</v>
      </c>
      <c r="G284" s="89">
        <f t="shared" si="7"/>
        <v>7</v>
      </c>
      <c r="H284" s="107"/>
      <c r="I284" s="90">
        <v>7</v>
      </c>
      <c r="J284" s="3"/>
      <c r="K284" s="3"/>
      <c r="L284" s="3"/>
    </row>
    <row r="285" spans="1:12" ht="24.95" customHeight="1">
      <c r="A285" s="320"/>
      <c r="B285" s="297"/>
      <c r="C285" s="118">
        <v>50999</v>
      </c>
      <c r="D285" s="118" t="s">
        <v>259</v>
      </c>
      <c r="E285" s="102" t="s">
        <v>319</v>
      </c>
      <c r="F285" s="95" t="s">
        <v>259</v>
      </c>
      <c r="G285" s="89">
        <f t="shared" si="7"/>
        <v>171.5</v>
      </c>
      <c r="H285" s="107"/>
      <c r="I285" s="90">
        <v>171.5</v>
      </c>
      <c r="J285" s="3"/>
      <c r="K285" s="3"/>
      <c r="L285" s="3"/>
    </row>
    <row r="286" spans="1:12" ht="24.95" customHeight="1">
      <c r="A286" s="97">
        <v>2080805</v>
      </c>
      <c r="B286" s="189" t="s">
        <v>393</v>
      </c>
      <c r="C286" s="118">
        <v>50999</v>
      </c>
      <c r="D286" s="118" t="s">
        <v>259</v>
      </c>
      <c r="E286" s="102" t="s">
        <v>319</v>
      </c>
      <c r="F286" s="95" t="s">
        <v>259</v>
      </c>
      <c r="G286" s="89">
        <f t="shared" si="7"/>
        <v>260</v>
      </c>
      <c r="H286" s="107"/>
      <c r="I286" s="90">
        <v>260</v>
      </c>
      <c r="J286" s="3"/>
      <c r="K286" s="3"/>
      <c r="L286" s="3"/>
    </row>
    <row r="287" spans="1:12" ht="24.95" customHeight="1">
      <c r="A287" s="190">
        <v>20809</v>
      </c>
      <c r="B287" s="189" t="s">
        <v>394</v>
      </c>
      <c r="C287" s="146"/>
      <c r="D287" s="118"/>
      <c r="E287" s="187"/>
      <c r="F287" s="119"/>
      <c r="G287" s="89">
        <f t="shared" si="7"/>
        <v>5</v>
      </c>
      <c r="H287" s="107">
        <f>SUM(H288)</f>
        <v>0</v>
      </c>
      <c r="I287" s="107">
        <f>SUM(I288)</f>
        <v>5</v>
      </c>
      <c r="J287" s="3"/>
      <c r="K287" s="3"/>
      <c r="L287" s="3"/>
    </row>
    <row r="288" spans="1:12" ht="24.95" customHeight="1">
      <c r="A288" s="97">
        <v>2080901</v>
      </c>
      <c r="B288" s="189" t="s">
        <v>395</v>
      </c>
      <c r="C288" s="118">
        <v>50999</v>
      </c>
      <c r="D288" s="118" t="s">
        <v>259</v>
      </c>
      <c r="E288" s="102" t="s">
        <v>319</v>
      </c>
      <c r="F288" s="95" t="s">
        <v>259</v>
      </c>
      <c r="G288" s="89">
        <f t="shared" si="7"/>
        <v>5</v>
      </c>
      <c r="H288" s="107"/>
      <c r="I288" s="90">
        <v>5</v>
      </c>
      <c r="J288" s="3"/>
      <c r="K288" s="3"/>
      <c r="L288" s="3"/>
    </row>
    <row r="289" spans="1:12" ht="24.95" customHeight="1">
      <c r="A289" s="80" t="s">
        <v>396</v>
      </c>
      <c r="B289" s="171" t="s">
        <v>397</v>
      </c>
      <c r="C289" s="146"/>
      <c r="D289" s="118"/>
      <c r="E289" s="119"/>
      <c r="F289" s="119"/>
      <c r="G289" s="89">
        <f t="shared" si="7"/>
        <v>0</v>
      </c>
      <c r="H289" s="107">
        <f>SUM(H290:H291)</f>
        <v>0</v>
      </c>
      <c r="I289" s="107">
        <f>SUM(I290:I291)</f>
        <v>0</v>
      </c>
      <c r="J289" s="3"/>
      <c r="K289" s="3"/>
      <c r="L289" s="3"/>
    </row>
    <row r="290" spans="1:12" ht="24.95" customHeight="1">
      <c r="A290" s="98" t="s">
        <v>398</v>
      </c>
      <c r="B290" s="171" t="s">
        <v>399</v>
      </c>
      <c r="C290" s="146">
        <v>50205</v>
      </c>
      <c r="D290" s="118" t="s">
        <v>327</v>
      </c>
      <c r="E290" s="119">
        <v>30227</v>
      </c>
      <c r="F290" s="119" t="s">
        <v>327</v>
      </c>
      <c r="G290" s="89">
        <f t="shared" si="7"/>
        <v>0</v>
      </c>
      <c r="H290" s="107"/>
      <c r="I290" s="107">
        <v>0</v>
      </c>
      <c r="J290" s="3"/>
      <c r="K290" s="3"/>
      <c r="L290" s="3"/>
    </row>
    <row r="291" spans="1:12" ht="24.95" customHeight="1">
      <c r="A291" s="98" t="s">
        <v>400</v>
      </c>
      <c r="B291" s="171" t="s">
        <v>401</v>
      </c>
      <c r="C291" s="154">
        <v>50299</v>
      </c>
      <c r="D291" s="105" t="s">
        <v>316</v>
      </c>
      <c r="E291" s="84">
        <v>30299</v>
      </c>
      <c r="F291" s="174" t="s">
        <v>316</v>
      </c>
      <c r="G291" s="89">
        <f t="shared" si="7"/>
        <v>0</v>
      </c>
      <c r="H291" s="107"/>
      <c r="I291" s="107">
        <v>0</v>
      </c>
      <c r="J291" s="3"/>
      <c r="K291" s="3"/>
      <c r="L291" s="3"/>
    </row>
    <row r="292" spans="1:12" ht="24.95" customHeight="1">
      <c r="A292" s="101" t="s">
        <v>158</v>
      </c>
      <c r="B292" s="191" t="s">
        <v>402</v>
      </c>
      <c r="C292" s="146"/>
      <c r="D292" s="118"/>
      <c r="E292" s="119"/>
      <c r="F292" s="119"/>
      <c r="G292" s="89">
        <f t="shared" si="7"/>
        <v>275.89999999999998</v>
      </c>
      <c r="H292" s="107">
        <f>SUM(H293:H297)</f>
        <v>0</v>
      </c>
      <c r="I292" s="107">
        <f>SUM(I293:I297)</f>
        <v>275.89999999999998</v>
      </c>
      <c r="J292" s="3"/>
      <c r="K292" s="3"/>
      <c r="L292" s="3"/>
    </row>
    <row r="293" spans="1:12" ht="24.95" customHeight="1">
      <c r="A293" s="129">
        <v>2081104</v>
      </c>
      <c r="B293" s="99" t="s">
        <v>403</v>
      </c>
      <c r="C293" s="154">
        <v>50299</v>
      </c>
      <c r="D293" s="105" t="s">
        <v>316</v>
      </c>
      <c r="E293" s="84">
        <v>30299</v>
      </c>
      <c r="F293" s="174" t="s">
        <v>316</v>
      </c>
      <c r="G293" s="89">
        <f t="shared" si="7"/>
        <v>1.2</v>
      </c>
      <c r="H293" s="107"/>
      <c r="I293" s="107">
        <v>1.2</v>
      </c>
      <c r="J293" s="3"/>
      <c r="K293" s="3"/>
      <c r="L293" s="3"/>
    </row>
    <row r="294" spans="1:12" ht="24.95" customHeight="1">
      <c r="A294" s="343" t="s">
        <v>162</v>
      </c>
      <c r="B294" s="298" t="s">
        <v>404</v>
      </c>
      <c r="C294" s="166">
        <v>50205</v>
      </c>
      <c r="D294" s="121" t="s">
        <v>327</v>
      </c>
      <c r="E294" s="119">
        <v>30227</v>
      </c>
      <c r="F294" s="119" t="s">
        <v>327</v>
      </c>
      <c r="G294" s="89">
        <f t="shared" si="7"/>
        <v>27.8</v>
      </c>
      <c r="H294" s="107"/>
      <c r="I294" s="107">
        <v>27.8</v>
      </c>
      <c r="J294" s="3"/>
      <c r="K294" s="3"/>
      <c r="L294" s="3"/>
    </row>
    <row r="295" spans="1:12" ht="24.95" customHeight="1">
      <c r="A295" s="344"/>
      <c r="B295" s="299"/>
      <c r="C295" s="154">
        <v>50299</v>
      </c>
      <c r="D295" s="105" t="s">
        <v>316</v>
      </c>
      <c r="E295" s="84">
        <v>30299</v>
      </c>
      <c r="F295" s="174" t="s">
        <v>316</v>
      </c>
      <c r="G295" s="89">
        <f t="shared" si="7"/>
        <v>120</v>
      </c>
      <c r="H295" s="107"/>
      <c r="I295" s="107">
        <v>120</v>
      </c>
      <c r="J295" s="3"/>
      <c r="K295" s="3"/>
      <c r="L295" s="3"/>
    </row>
    <row r="296" spans="1:12" ht="24.95" customHeight="1">
      <c r="A296" s="344"/>
      <c r="B296" s="299"/>
      <c r="C296" s="146">
        <v>50901</v>
      </c>
      <c r="D296" s="118" t="s">
        <v>330</v>
      </c>
      <c r="E296" s="119">
        <v>30305</v>
      </c>
      <c r="F296" s="119" t="s">
        <v>331</v>
      </c>
      <c r="G296" s="89">
        <f t="shared" si="7"/>
        <v>0</v>
      </c>
      <c r="H296" s="107"/>
      <c r="I296" s="90">
        <v>0</v>
      </c>
      <c r="J296" s="3"/>
      <c r="K296" s="3"/>
      <c r="L296" s="3"/>
    </row>
    <row r="297" spans="1:12" ht="24.95" customHeight="1">
      <c r="A297" s="345"/>
      <c r="B297" s="300"/>
      <c r="C297" s="128">
        <v>50999</v>
      </c>
      <c r="D297" s="118" t="s">
        <v>259</v>
      </c>
      <c r="E297" s="119">
        <v>30399</v>
      </c>
      <c r="F297" s="119" t="s">
        <v>259</v>
      </c>
      <c r="G297" s="89">
        <f t="shared" si="7"/>
        <v>126.9</v>
      </c>
      <c r="H297" s="107"/>
      <c r="I297" s="90">
        <v>126.9</v>
      </c>
      <c r="J297" s="3"/>
      <c r="K297" s="3"/>
      <c r="L297" s="3"/>
    </row>
    <row r="298" spans="1:12" ht="24.95" customHeight="1">
      <c r="A298" s="192">
        <v>20819</v>
      </c>
      <c r="B298" s="109"/>
      <c r="C298" s="193"/>
      <c r="D298" s="118"/>
      <c r="E298" s="119"/>
      <c r="F298" s="119"/>
      <c r="G298" s="89">
        <f t="shared" si="7"/>
        <v>23</v>
      </c>
      <c r="H298" s="107">
        <f>SUM(H299)</f>
        <v>0</v>
      </c>
      <c r="I298" s="107">
        <f>SUM(I299)</f>
        <v>23</v>
      </c>
      <c r="J298" s="3"/>
      <c r="K298" s="3"/>
      <c r="L298" s="3"/>
    </row>
    <row r="299" spans="1:12" ht="24.95" customHeight="1">
      <c r="A299" s="108">
        <v>2081902</v>
      </c>
      <c r="B299" s="109" t="s">
        <v>405</v>
      </c>
      <c r="C299" s="128">
        <v>50999</v>
      </c>
      <c r="D299" s="118" t="s">
        <v>259</v>
      </c>
      <c r="E299" s="119">
        <v>30399</v>
      </c>
      <c r="F299" s="119" t="s">
        <v>259</v>
      </c>
      <c r="G299" s="89">
        <f t="shared" si="7"/>
        <v>23</v>
      </c>
      <c r="H299" s="107"/>
      <c r="I299" s="90">
        <v>23</v>
      </c>
      <c r="J299" s="3"/>
      <c r="K299" s="3"/>
      <c r="L299" s="3"/>
    </row>
    <row r="300" spans="1:12" ht="24.95" customHeight="1">
      <c r="A300" s="80" t="s">
        <v>168</v>
      </c>
      <c r="B300" s="88" t="s">
        <v>406</v>
      </c>
      <c r="C300" s="146"/>
      <c r="D300" s="118"/>
      <c r="E300" s="119"/>
      <c r="F300" s="119"/>
      <c r="G300" s="89">
        <f t="shared" si="7"/>
        <v>80</v>
      </c>
      <c r="H300" s="107">
        <f>SUM(H301)</f>
        <v>0</v>
      </c>
      <c r="I300" s="107">
        <f>SUM(I301)</f>
        <v>80</v>
      </c>
      <c r="J300" s="3"/>
      <c r="K300" s="3"/>
      <c r="L300" s="3"/>
    </row>
    <row r="301" spans="1:12" ht="24.95" customHeight="1">
      <c r="A301" s="91" t="s">
        <v>170</v>
      </c>
      <c r="B301" s="92" t="s">
        <v>407</v>
      </c>
      <c r="C301" s="128">
        <v>50999</v>
      </c>
      <c r="D301" s="118" t="s">
        <v>259</v>
      </c>
      <c r="E301" s="119">
        <v>30399</v>
      </c>
      <c r="F301" s="119" t="s">
        <v>259</v>
      </c>
      <c r="G301" s="89">
        <f t="shared" si="7"/>
        <v>80</v>
      </c>
      <c r="H301" s="107"/>
      <c r="I301" s="90">
        <v>80</v>
      </c>
      <c r="J301" s="3"/>
      <c r="K301" s="3"/>
      <c r="L301" s="3"/>
    </row>
    <row r="302" spans="1:12" ht="24.95" customHeight="1">
      <c r="A302" s="80" t="s">
        <v>172</v>
      </c>
      <c r="B302" s="99" t="s">
        <v>408</v>
      </c>
      <c r="C302" s="146"/>
      <c r="D302" s="118"/>
      <c r="E302" s="119"/>
      <c r="F302" s="119"/>
      <c r="G302" s="89">
        <f t="shared" si="7"/>
        <v>126.3</v>
      </c>
      <c r="H302" s="107">
        <f>SUM(H303:H304)</f>
        <v>0</v>
      </c>
      <c r="I302" s="107">
        <f>SUM(I303:I304)</f>
        <v>126.3</v>
      </c>
      <c r="J302" s="3"/>
      <c r="K302" s="3"/>
      <c r="L302" s="3"/>
    </row>
    <row r="303" spans="1:12" ht="24.95" customHeight="1">
      <c r="A303" s="318" t="s">
        <v>174</v>
      </c>
      <c r="B303" s="298" t="s">
        <v>409</v>
      </c>
      <c r="C303" s="146">
        <v>50199</v>
      </c>
      <c r="D303" s="118" t="s">
        <v>285</v>
      </c>
      <c r="E303" s="119">
        <v>30199</v>
      </c>
      <c r="F303" s="119" t="s">
        <v>285</v>
      </c>
      <c r="G303" s="89">
        <f t="shared" si="7"/>
        <v>90</v>
      </c>
      <c r="H303" s="107"/>
      <c r="I303" s="90">
        <v>90</v>
      </c>
      <c r="J303" s="3"/>
      <c r="K303" s="3"/>
      <c r="L303" s="3"/>
    </row>
    <row r="304" spans="1:12" ht="24.95" customHeight="1">
      <c r="A304" s="320"/>
      <c r="B304" s="300"/>
      <c r="C304" s="128">
        <v>50999</v>
      </c>
      <c r="D304" s="118" t="s">
        <v>259</v>
      </c>
      <c r="E304" s="119">
        <v>30399</v>
      </c>
      <c r="F304" s="119" t="s">
        <v>259</v>
      </c>
      <c r="G304" s="89">
        <f t="shared" si="7"/>
        <v>36.299999999999997</v>
      </c>
      <c r="H304" s="107"/>
      <c r="I304" s="90">
        <v>36.299999999999997</v>
      </c>
      <c r="J304" s="3"/>
      <c r="K304" s="3"/>
      <c r="L304" s="3"/>
    </row>
    <row r="305" spans="1:12" ht="24.95" customHeight="1">
      <c r="A305" s="80">
        <v>210</v>
      </c>
      <c r="B305" s="230" t="s">
        <v>597</v>
      </c>
      <c r="C305" s="82"/>
      <c r="D305" s="83"/>
      <c r="E305" s="84"/>
      <c r="F305" s="85"/>
      <c r="G305" s="86">
        <f t="shared" si="7"/>
        <v>11336.490168</v>
      </c>
      <c r="H305" s="87">
        <f>H306+H346</f>
        <v>8736.2091679999994</v>
      </c>
      <c r="I305" s="90">
        <f>I306+I333+I339+I346</f>
        <v>2600.2809999999999</v>
      </c>
      <c r="J305" s="3"/>
      <c r="K305" s="3"/>
      <c r="L305" s="3"/>
    </row>
    <row r="306" spans="1:12" ht="24.95" customHeight="1">
      <c r="A306" s="80">
        <v>21003</v>
      </c>
      <c r="B306" s="99" t="s">
        <v>179</v>
      </c>
      <c r="C306" s="82"/>
      <c r="D306" s="83"/>
      <c r="E306" s="84"/>
      <c r="F306" s="85"/>
      <c r="G306" s="89">
        <f t="shared" si="7"/>
        <v>8253.4009999999998</v>
      </c>
      <c r="H306" s="90">
        <f>SUM(H307:H332)</f>
        <v>7391.42</v>
      </c>
      <c r="I306" s="90">
        <f>SUM(I311:I332)</f>
        <v>861.98099999999999</v>
      </c>
      <c r="J306" s="3"/>
      <c r="K306" s="3"/>
      <c r="L306" s="3"/>
    </row>
    <row r="307" spans="1:12" ht="24.95" customHeight="1">
      <c r="A307" s="338" t="s">
        <v>180</v>
      </c>
      <c r="B307" s="293" t="s">
        <v>410</v>
      </c>
      <c r="C307" s="261" t="s">
        <v>320</v>
      </c>
      <c r="D307" s="261" t="s">
        <v>321</v>
      </c>
      <c r="E307" s="84">
        <v>30101</v>
      </c>
      <c r="F307" s="177" t="s">
        <v>266</v>
      </c>
      <c r="G307" s="89">
        <f t="shared" si="7"/>
        <v>429.69959999999998</v>
      </c>
      <c r="H307" s="90">
        <v>429.69959999999998</v>
      </c>
      <c r="I307" s="90"/>
      <c r="J307" s="3"/>
      <c r="K307" s="3"/>
      <c r="L307" s="3"/>
    </row>
    <row r="308" spans="1:12" ht="24.95" customHeight="1">
      <c r="A308" s="339"/>
      <c r="B308" s="294"/>
      <c r="C308" s="263"/>
      <c r="D308" s="263"/>
      <c r="E308" s="84">
        <v>30102</v>
      </c>
      <c r="F308" s="177" t="s">
        <v>268</v>
      </c>
      <c r="G308" s="89">
        <f t="shared" si="7"/>
        <v>270.51819999999998</v>
      </c>
      <c r="H308" s="90">
        <v>270.51819999999998</v>
      </c>
      <c r="I308" s="90"/>
      <c r="J308" s="3"/>
      <c r="K308" s="3"/>
      <c r="L308" s="3"/>
    </row>
    <row r="309" spans="1:12" ht="24.95" customHeight="1">
      <c r="A309" s="339"/>
      <c r="B309" s="294"/>
      <c r="C309" s="263"/>
      <c r="D309" s="263"/>
      <c r="E309" s="84">
        <v>30107</v>
      </c>
      <c r="F309" s="194" t="s">
        <v>323</v>
      </c>
      <c r="G309" s="89">
        <f t="shared" si="7"/>
        <v>30.55</v>
      </c>
      <c r="H309" s="90">
        <v>30.55</v>
      </c>
      <c r="I309" s="90"/>
      <c r="J309" s="3"/>
      <c r="K309" s="3"/>
      <c r="L309" s="3"/>
    </row>
    <row r="310" spans="1:12" ht="24.95" customHeight="1">
      <c r="A310" s="339"/>
      <c r="B310" s="294"/>
      <c r="C310" s="263"/>
      <c r="D310" s="263"/>
      <c r="E310" s="84">
        <v>30112</v>
      </c>
      <c r="F310" s="177" t="s">
        <v>280</v>
      </c>
      <c r="G310" s="89">
        <f t="shared" si="7"/>
        <v>92.101799999999997</v>
      </c>
      <c r="H310" s="90">
        <v>92.101799999999997</v>
      </c>
      <c r="I310" s="90"/>
      <c r="J310" s="3"/>
      <c r="K310" s="3"/>
      <c r="L310" s="3"/>
    </row>
    <row r="311" spans="1:12" ht="24.95" customHeight="1">
      <c r="A311" s="339"/>
      <c r="B311" s="294"/>
      <c r="C311" s="263"/>
      <c r="D311" s="263"/>
      <c r="E311" s="195">
        <v>30113</v>
      </c>
      <c r="F311" s="196" t="s">
        <v>282</v>
      </c>
      <c r="G311" s="89">
        <f t="shared" si="7"/>
        <v>322.00239999999997</v>
      </c>
      <c r="H311" s="107">
        <v>252.00239999999999</v>
      </c>
      <c r="I311" s="90">
        <v>70</v>
      </c>
      <c r="J311" s="3"/>
      <c r="K311" s="3"/>
      <c r="L311" s="3"/>
    </row>
    <row r="312" spans="1:12" ht="24.95" customHeight="1">
      <c r="A312" s="339"/>
      <c r="B312" s="294"/>
      <c r="C312" s="262"/>
      <c r="D312" s="262"/>
      <c r="E312" s="119">
        <v>30199</v>
      </c>
      <c r="F312" s="119" t="s">
        <v>285</v>
      </c>
      <c r="G312" s="89">
        <f t="shared" ref="G312:G344" si="8">SUM(H312:I312)</f>
        <v>532</v>
      </c>
      <c r="H312" s="197">
        <v>374</v>
      </c>
      <c r="I312" s="201">
        <v>158</v>
      </c>
      <c r="J312" s="3"/>
      <c r="K312" s="3"/>
      <c r="L312" s="3"/>
    </row>
    <row r="313" spans="1:12" ht="24.95" customHeight="1">
      <c r="A313" s="339"/>
      <c r="B313" s="294"/>
      <c r="C313" s="261">
        <v>50502</v>
      </c>
      <c r="D313" s="261" t="s">
        <v>256</v>
      </c>
      <c r="E313" s="198">
        <v>30201</v>
      </c>
      <c r="F313" s="127" t="s">
        <v>287</v>
      </c>
      <c r="G313" s="89">
        <f t="shared" si="8"/>
        <v>12.65</v>
      </c>
      <c r="H313" s="197">
        <v>12.65</v>
      </c>
      <c r="I313" s="201"/>
      <c r="J313" s="3"/>
      <c r="K313" s="3"/>
      <c r="L313" s="3"/>
    </row>
    <row r="314" spans="1:12" ht="24.95" customHeight="1">
      <c r="A314" s="339"/>
      <c r="B314" s="294"/>
      <c r="C314" s="263"/>
      <c r="D314" s="263"/>
      <c r="E314" s="198">
        <v>30202</v>
      </c>
      <c r="F314" s="127" t="s">
        <v>288</v>
      </c>
      <c r="G314" s="89">
        <f t="shared" si="8"/>
        <v>2.2000000000000002</v>
      </c>
      <c r="H314" s="197">
        <v>2.2000000000000002</v>
      </c>
      <c r="I314" s="201"/>
      <c r="J314" s="3"/>
      <c r="K314" s="3"/>
      <c r="L314" s="3"/>
    </row>
    <row r="315" spans="1:12" ht="24.95" customHeight="1">
      <c r="A315" s="339"/>
      <c r="B315" s="294"/>
      <c r="C315" s="263"/>
      <c r="D315" s="263"/>
      <c r="E315" s="198">
        <v>30204</v>
      </c>
      <c r="F315" s="127" t="s">
        <v>411</v>
      </c>
      <c r="G315" s="89">
        <f t="shared" si="8"/>
        <v>0.3</v>
      </c>
      <c r="H315" s="197">
        <v>0.3</v>
      </c>
      <c r="I315" s="201"/>
      <c r="J315" s="3"/>
      <c r="K315" s="3"/>
      <c r="L315" s="3"/>
    </row>
    <row r="316" spans="1:12" ht="24.95" customHeight="1">
      <c r="A316" s="339"/>
      <c r="B316" s="294"/>
      <c r="C316" s="263"/>
      <c r="D316" s="263"/>
      <c r="E316" s="198">
        <v>30205</v>
      </c>
      <c r="F316" s="127" t="s">
        <v>289</v>
      </c>
      <c r="G316" s="89">
        <f t="shared" si="8"/>
        <v>12.5</v>
      </c>
      <c r="H316" s="197">
        <v>12.5</v>
      </c>
      <c r="I316" s="201"/>
      <c r="J316" s="3"/>
      <c r="K316" s="3"/>
      <c r="L316" s="3"/>
    </row>
    <row r="317" spans="1:12" ht="24.95" customHeight="1">
      <c r="A317" s="339"/>
      <c r="B317" s="294"/>
      <c r="C317" s="263"/>
      <c r="D317" s="263"/>
      <c r="E317" s="198">
        <v>30206</v>
      </c>
      <c r="F317" s="127" t="s">
        <v>290</v>
      </c>
      <c r="G317" s="89">
        <f t="shared" si="8"/>
        <v>122</v>
      </c>
      <c r="H317" s="197">
        <v>122</v>
      </c>
      <c r="I317" s="201"/>
      <c r="J317" s="3"/>
      <c r="K317" s="3"/>
      <c r="L317" s="3"/>
    </row>
    <row r="318" spans="1:12" ht="24.95" customHeight="1">
      <c r="A318" s="339"/>
      <c r="B318" s="294"/>
      <c r="C318" s="263"/>
      <c r="D318" s="263"/>
      <c r="E318" s="198">
        <v>30207</v>
      </c>
      <c r="F318" s="127" t="s">
        <v>292</v>
      </c>
      <c r="G318" s="89">
        <f t="shared" si="8"/>
        <v>5.4669999999999996</v>
      </c>
      <c r="H318" s="197">
        <v>5.4669999999999996</v>
      </c>
      <c r="I318" s="201"/>
      <c r="J318" s="3"/>
      <c r="K318" s="3"/>
      <c r="L318" s="3"/>
    </row>
    <row r="319" spans="1:12" ht="24.95" customHeight="1">
      <c r="A319" s="339"/>
      <c r="B319" s="294"/>
      <c r="C319" s="263"/>
      <c r="D319" s="263"/>
      <c r="E319" s="198">
        <v>30208</v>
      </c>
      <c r="F319" s="127" t="s">
        <v>294</v>
      </c>
      <c r="G319" s="89">
        <f t="shared" si="8"/>
        <v>29.5</v>
      </c>
      <c r="H319" s="197">
        <v>29.5</v>
      </c>
      <c r="I319" s="201"/>
      <c r="J319" s="3"/>
      <c r="K319" s="3"/>
      <c r="L319" s="3"/>
    </row>
    <row r="320" spans="1:12" ht="24.95" customHeight="1">
      <c r="A320" s="339"/>
      <c r="B320" s="294"/>
      <c r="C320" s="263"/>
      <c r="D320" s="263"/>
      <c r="E320" s="199">
        <v>30209</v>
      </c>
      <c r="F320" s="131" t="s">
        <v>258</v>
      </c>
      <c r="G320" s="89">
        <f t="shared" si="8"/>
        <v>193.012</v>
      </c>
      <c r="H320" s="200">
        <v>57.731999999999999</v>
      </c>
      <c r="I320" s="90">
        <v>135.28</v>
      </c>
      <c r="J320" s="3"/>
      <c r="K320" s="3"/>
      <c r="L320" s="3"/>
    </row>
    <row r="321" spans="1:12" ht="24.95" customHeight="1">
      <c r="A321" s="339"/>
      <c r="B321" s="294"/>
      <c r="C321" s="263"/>
      <c r="D321" s="263"/>
      <c r="E321" s="119">
        <v>30211</v>
      </c>
      <c r="F321" s="119" t="s">
        <v>296</v>
      </c>
      <c r="G321" s="89">
        <f t="shared" si="8"/>
        <v>0.4</v>
      </c>
      <c r="H321" s="107">
        <v>0.4</v>
      </c>
      <c r="I321" s="90"/>
      <c r="J321" s="3"/>
      <c r="K321" s="3"/>
      <c r="L321" s="3"/>
    </row>
    <row r="322" spans="1:12" ht="24.95" customHeight="1">
      <c r="A322" s="339"/>
      <c r="B322" s="294"/>
      <c r="C322" s="263"/>
      <c r="D322" s="263"/>
      <c r="E322" s="119">
        <v>30213</v>
      </c>
      <c r="F322" s="119" t="s">
        <v>314</v>
      </c>
      <c r="G322" s="89">
        <f t="shared" si="8"/>
        <v>99.49</v>
      </c>
      <c r="H322" s="107">
        <v>94.49</v>
      </c>
      <c r="I322" s="90">
        <v>5</v>
      </c>
      <c r="J322" s="3"/>
      <c r="K322" s="3"/>
      <c r="L322" s="3"/>
    </row>
    <row r="323" spans="1:12" ht="24.95" customHeight="1">
      <c r="A323" s="339"/>
      <c r="B323" s="294"/>
      <c r="C323" s="263"/>
      <c r="D323" s="263"/>
      <c r="E323" s="119">
        <v>30216</v>
      </c>
      <c r="F323" s="119" t="s">
        <v>305</v>
      </c>
      <c r="G323" s="89">
        <f t="shared" si="8"/>
        <v>5.5579999999999998</v>
      </c>
      <c r="H323" s="107">
        <v>5.5579999999999998</v>
      </c>
      <c r="I323" s="90"/>
      <c r="J323" s="3"/>
      <c r="K323" s="3"/>
      <c r="L323" s="3"/>
    </row>
    <row r="324" spans="1:12" ht="24.95" customHeight="1">
      <c r="A324" s="339"/>
      <c r="B324" s="294"/>
      <c r="C324" s="263"/>
      <c r="D324" s="263"/>
      <c r="E324" s="119">
        <v>30217</v>
      </c>
      <c r="F324" s="119" t="s">
        <v>308</v>
      </c>
      <c r="G324" s="89">
        <f t="shared" si="8"/>
        <v>0.34</v>
      </c>
      <c r="H324" s="107">
        <v>0.34</v>
      </c>
      <c r="I324" s="90"/>
      <c r="J324" s="3"/>
      <c r="K324" s="3"/>
      <c r="L324" s="3"/>
    </row>
    <row r="325" spans="1:12" ht="24.95" customHeight="1">
      <c r="A325" s="339"/>
      <c r="B325" s="294"/>
      <c r="C325" s="263"/>
      <c r="D325" s="263"/>
      <c r="E325" s="119">
        <v>30218</v>
      </c>
      <c r="F325" s="119" t="s">
        <v>412</v>
      </c>
      <c r="G325" s="89">
        <f t="shared" si="8"/>
        <v>5066.5</v>
      </c>
      <c r="H325" s="107">
        <v>5050</v>
      </c>
      <c r="I325" s="90">
        <v>16.5</v>
      </c>
      <c r="J325" s="3"/>
      <c r="K325" s="3"/>
      <c r="L325" s="3"/>
    </row>
    <row r="326" spans="1:12" ht="24.95" customHeight="1">
      <c r="A326" s="339"/>
      <c r="B326" s="294"/>
      <c r="C326" s="263"/>
      <c r="D326" s="263"/>
      <c r="E326" s="119">
        <v>30226</v>
      </c>
      <c r="F326" s="119" t="s">
        <v>329</v>
      </c>
      <c r="G326" s="89">
        <f t="shared" si="8"/>
        <v>147.71600000000001</v>
      </c>
      <c r="H326" s="107">
        <v>11.776</v>
      </c>
      <c r="I326" s="90">
        <v>135.94</v>
      </c>
      <c r="J326" s="3"/>
      <c r="K326" s="3"/>
      <c r="L326" s="3"/>
    </row>
    <row r="327" spans="1:12" ht="24.95" customHeight="1">
      <c r="A327" s="339"/>
      <c r="B327" s="294"/>
      <c r="C327" s="263"/>
      <c r="D327" s="263"/>
      <c r="E327" s="119">
        <v>30231</v>
      </c>
      <c r="F327" s="119" t="s">
        <v>311</v>
      </c>
      <c r="G327" s="89">
        <f t="shared" si="8"/>
        <v>18.7</v>
      </c>
      <c r="H327" s="107">
        <v>18.7</v>
      </c>
      <c r="I327" s="90"/>
      <c r="J327" s="3"/>
      <c r="K327" s="3"/>
      <c r="L327" s="3"/>
    </row>
    <row r="328" spans="1:12" ht="24.95" customHeight="1">
      <c r="A328" s="339"/>
      <c r="B328" s="294"/>
      <c r="C328" s="264"/>
      <c r="D328" s="264"/>
      <c r="E328" s="119">
        <v>30299</v>
      </c>
      <c r="F328" s="119" t="s">
        <v>316</v>
      </c>
      <c r="G328" s="89">
        <f t="shared" si="8"/>
        <v>546.37900000000002</v>
      </c>
      <c r="H328" s="107">
        <v>518.71900000000005</v>
      </c>
      <c r="I328" s="90">
        <v>27.66</v>
      </c>
      <c r="J328" s="3"/>
      <c r="K328" s="3"/>
      <c r="L328" s="3"/>
    </row>
    <row r="329" spans="1:12" ht="24.95" customHeight="1">
      <c r="A329" s="339"/>
      <c r="B329" s="294"/>
      <c r="C329" s="271">
        <v>50601</v>
      </c>
      <c r="D329" s="258" t="s">
        <v>359</v>
      </c>
      <c r="E329" s="181">
        <v>31003</v>
      </c>
      <c r="F329" s="181" t="s">
        <v>354</v>
      </c>
      <c r="G329" s="89">
        <f t="shared" si="8"/>
        <v>210</v>
      </c>
      <c r="H329" s="202"/>
      <c r="I329" s="90">
        <v>210</v>
      </c>
      <c r="J329" s="3"/>
      <c r="K329" s="3"/>
      <c r="L329" s="3"/>
    </row>
    <row r="330" spans="1:12" ht="24.95" customHeight="1">
      <c r="A330" s="339"/>
      <c r="B330" s="294"/>
      <c r="C330" s="271"/>
      <c r="D330" s="258"/>
      <c r="E330" s="95">
        <v>31005</v>
      </c>
      <c r="F330" s="95" t="s">
        <v>413</v>
      </c>
      <c r="G330" s="89">
        <f t="shared" si="8"/>
        <v>60</v>
      </c>
      <c r="H330" s="103"/>
      <c r="I330" s="90">
        <v>60</v>
      </c>
      <c r="J330" s="3"/>
      <c r="K330" s="3"/>
      <c r="L330" s="3"/>
    </row>
    <row r="331" spans="1:12" ht="24.95" customHeight="1">
      <c r="A331" s="339"/>
      <c r="B331" s="294"/>
      <c r="C331" s="272"/>
      <c r="D331" s="259"/>
      <c r="E331" s="95">
        <v>31007</v>
      </c>
      <c r="F331" s="95" t="s">
        <v>414</v>
      </c>
      <c r="G331" s="89">
        <f t="shared" si="8"/>
        <v>7.5</v>
      </c>
      <c r="H331" s="103"/>
      <c r="I331" s="90">
        <v>7.5</v>
      </c>
      <c r="J331" s="3"/>
      <c r="K331" s="3"/>
      <c r="L331" s="3"/>
    </row>
    <row r="332" spans="1:12" ht="24.95" customHeight="1">
      <c r="A332" s="346"/>
      <c r="B332" s="301"/>
      <c r="C332" s="145">
        <v>50999</v>
      </c>
      <c r="D332" s="93" t="s">
        <v>259</v>
      </c>
      <c r="E332" s="95">
        <v>30399</v>
      </c>
      <c r="F332" s="95" t="s">
        <v>259</v>
      </c>
      <c r="G332" s="89">
        <f t="shared" si="8"/>
        <v>36.317</v>
      </c>
      <c r="H332" s="103">
        <v>0.216</v>
      </c>
      <c r="I332" s="90">
        <v>36.100999999999999</v>
      </c>
      <c r="J332" s="3"/>
      <c r="K332" s="3"/>
      <c r="L332" s="3"/>
    </row>
    <row r="333" spans="1:12" ht="24.95" customHeight="1">
      <c r="A333" s="80" t="s">
        <v>182</v>
      </c>
      <c r="B333" s="88" t="s">
        <v>183</v>
      </c>
      <c r="C333" s="146"/>
      <c r="D333" s="118"/>
      <c r="E333" s="119"/>
      <c r="F333" s="119"/>
      <c r="G333" s="89">
        <f t="shared" si="8"/>
        <v>1269</v>
      </c>
      <c r="H333" s="107"/>
      <c r="I333" s="90">
        <f>SUM(I334:I338)</f>
        <v>1269</v>
      </c>
      <c r="J333" s="3"/>
      <c r="K333" s="3"/>
      <c r="L333" s="3"/>
    </row>
    <row r="334" spans="1:12" ht="24.95" customHeight="1">
      <c r="A334" s="347" t="s">
        <v>184</v>
      </c>
      <c r="B334" s="302" t="s">
        <v>185</v>
      </c>
      <c r="C334" s="273">
        <v>50501</v>
      </c>
      <c r="D334" s="265" t="s">
        <v>321</v>
      </c>
      <c r="E334" s="119">
        <v>30101</v>
      </c>
      <c r="F334" s="119" t="s">
        <v>266</v>
      </c>
      <c r="G334" s="89">
        <f t="shared" si="8"/>
        <v>0</v>
      </c>
      <c r="H334" s="107"/>
      <c r="I334" s="90">
        <v>0</v>
      </c>
      <c r="J334" s="3"/>
      <c r="K334" s="3"/>
      <c r="L334" s="3"/>
    </row>
    <row r="335" spans="1:12" ht="24.95" customHeight="1">
      <c r="A335" s="347"/>
      <c r="B335" s="302"/>
      <c r="C335" s="267"/>
      <c r="D335" s="263"/>
      <c r="E335" s="119">
        <v>30107</v>
      </c>
      <c r="F335" s="119" t="s">
        <v>323</v>
      </c>
      <c r="G335" s="89">
        <f t="shared" si="8"/>
        <v>1269</v>
      </c>
      <c r="H335" s="107"/>
      <c r="I335" s="90">
        <v>1269</v>
      </c>
      <c r="J335" s="3"/>
      <c r="K335" s="3"/>
      <c r="L335" s="3"/>
    </row>
    <row r="336" spans="1:12" ht="24.95" customHeight="1">
      <c r="A336" s="347"/>
      <c r="B336" s="302"/>
      <c r="C336" s="273">
        <v>50502</v>
      </c>
      <c r="D336" s="261" t="s">
        <v>256</v>
      </c>
      <c r="E336" s="119">
        <v>30218</v>
      </c>
      <c r="F336" s="119" t="s">
        <v>412</v>
      </c>
      <c r="G336" s="89">
        <f t="shared" si="8"/>
        <v>0</v>
      </c>
      <c r="H336" s="107"/>
      <c r="I336" s="90">
        <v>0</v>
      </c>
      <c r="J336" s="3"/>
      <c r="K336" s="3"/>
      <c r="L336" s="3"/>
    </row>
    <row r="337" spans="1:12" ht="24.95" customHeight="1">
      <c r="A337" s="347"/>
      <c r="B337" s="302"/>
      <c r="C337" s="267"/>
      <c r="D337" s="263"/>
      <c r="E337" s="119">
        <v>30226</v>
      </c>
      <c r="F337" s="119" t="s">
        <v>329</v>
      </c>
      <c r="G337" s="89">
        <f t="shared" si="8"/>
        <v>0</v>
      </c>
      <c r="H337" s="107"/>
      <c r="I337" s="90">
        <v>0</v>
      </c>
      <c r="J337" s="3"/>
      <c r="K337" s="3"/>
      <c r="L337" s="3"/>
    </row>
    <row r="338" spans="1:12" ht="24.95" customHeight="1">
      <c r="A338" s="347"/>
      <c r="B338" s="302"/>
      <c r="C338" s="268"/>
      <c r="D338" s="262"/>
      <c r="E338" s="119">
        <v>30229</v>
      </c>
      <c r="F338" s="95" t="s">
        <v>316</v>
      </c>
      <c r="G338" s="89">
        <f t="shared" si="8"/>
        <v>0</v>
      </c>
      <c r="H338" s="107"/>
      <c r="I338" s="90">
        <v>0</v>
      </c>
      <c r="J338" s="3"/>
      <c r="K338" s="3"/>
      <c r="L338" s="3"/>
    </row>
    <row r="339" spans="1:12" ht="24.95" customHeight="1">
      <c r="A339" s="80" t="s">
        <v>186</v>
      </c>
      <c r="B339" s="99" t="s">
        <v>415</v>
      </c>
      <c r="C339" s="146"/>
      <c r="D339" s="118"/>
      <c r="E339" s="119"/>
      <c r="F339" s="119"/>
      <c r="G339" s="89">
        <f t="shared" si="8"/>
        <v>469.29999999999995</v>
      </c>
      <c r="H339" s="107">
        <f>SUM(H340:H345)</f>
        <v>0</v>
      </c>
      <c r="I339" s="107">
        <f>SUM(I340:I345)</f>
        <v>469.29999999999995</v>
      </c>
      <c r="J339" s="3"/>
      <c r="K339" s="3"/>
      <c r="L339" s="3"/>
    </row>
    <row r="340" spans="1:12" ht="24.95" customHeight="1">
      <c r="A340" s="318" t="s">
        <v>188</v>
      </c>
      <c r="B340" s="298" t="s">
        <v>416</v>
      </c>
      <c r="C340" s="146">
        <v>50199</v>
      </c>
      <c r="D340" s="118" t="s">
        <v>285</v>
      </c>
      <c r="E340" s="119">
        <v>30199</v>
      </c>
      <c r="F340" s="119" t="s">
        <v>285</v>
      </c>
      <c r="G340" s="89">
        <f t="shared" si="8"/>
        <v>42</v>
      </c>
      <c r="H340" s="107"/>
      <c r="I340" s="90">
        <v>42</v>
      </c>
      <c r="J340" s="3"/>
      <c r="K340" s="3"/>
      <c r="L340" s="3"/>
    </row>
    <row r="341" spans="1:12" ht="24.95" customHeight="1">
      <c r="A341" s="319"/>
      <c r="B341" s="299"/>
      <c r="C341" s="146">
        <v>50201</v>
      </c>
      <c r="D341" s="118" t="s">
        <v>286</v>
      </c>
      <c r="E341" s="119">
        <v>30229</v>
      </c>
      <c r="F341" s="95" t="s">
        <v>316</v>
      </c>
      <c r="G341" s="89">
        <f t="shared" si="8"/>
        <v>0</v>
      </c>
      <c r="H341" s="107"/>
      <c r="I341" s="90">
        <v>0</v>
      </c>
      <c r="J341" s="3"/>
      <c r="K341" s="3"/>
      <c r="L341" s="3"/>
    </row>
    <row r="342" spans="1:12" ht="24.95" customHeight="1">
      <c r="A342" s="319"/>
      <c r="B342" s="299"/>
      <c r="C342" s="118">
        <v>50205</v>
      </c>
      <c r="D342" s="118" t="s">
        <v>327</v>
      </c>
      <c r="E342" s="119">
        <v>30227</v>
      </c>
      <c r="F342" s="119" t="s">
        <v>327</v>
      </c>
      <c r="G342" s="89">
        <f t="shared" si="8"/>
        <v>62.1</v>
      </c>
      <c r="H342" s="107"/>
      <c r="I342" s="90">
        <v>62.1</v>
      </c>
      <c r="J342" s="3"/>
      <c r="K342" s="3"/>
      <c r="L342" s="3"/>
    </row>
    <row r="343" spans="1:12" ht="24.95" customHeight="1">
      <c r="A343" s="319"/>
      <c r="B343" s="299"/>
      <c r="C343" s="118">
        <v>50299</v>
      </c>
      <c r="D343" s="118" t="s">
        <v>316</v>
      </c>
      <c r="E343" s="119">
        <v>30229</v>
      </c>
      <c r="F343" s="119" t="s">
        <v>316</v>
      </c>
      <c r="G343" s="89">
        <f t="shared" si="8"/>
        <v>105</v>
      </c>
      <c r="H343" s="107"/>
      <c r="I343" s="90">
        <v>105</v>
      </c>
      <c r="J343" s="3"/>
      <c r="K343" s="3"/>
      <c r="L343" s="3"/>
    </row>
    <row r="344" spans="1:12" ht="24.95" customHeight="1">
      <c r="A344" s="319"/>
      <c r="B344" s="299"/>
      <c r="C344" s="166">
        <v>50399</v>
      </c>
      <c r="D344" s="121" t="s">
        <v>355</v>
      </c>
      <c r="E344" s="119">
        <v>31099</v>
      </c>
      <c r="F344" s="119" t="s">
        <v>355</v>
      </c>
      <c r="G344" s="89">
        <f t="shared" si="8"/>
        <v>7</v>
      </c>
      <c r="H344" s="107"/>
      <c r="I344" s="90">
        <v>7</v>
      </c>
      <c r="J344" s="3"/>
      <c r="K344" s="3"/>
      <c r="L344" s="3"/>
    </row>
    <row r="345" spans="1:12" ht="24.95" customHeight="1">
      <c r="A345" s="320"/>
      <c r="B345" s="300"/>
      <c r="C345" s="146">
        <v>50999</v>
      </c>
      <c r="D345" s="93" t="s">
        <v>259</v>
      </c>
      <c r="E345" s="95">
        <v>30399</v>
      </c>
      <c r="F345" s="95" t="s">
        <v>259</v>
      </c>
      <c r="G345" s="89">
        <f t="shared" ref="G345:G364" si="9">SUM(H345:I345)</f>
        <v>253.2</v>
      </c>
      <c r="H345" s="107"/>
      <c r="I345" s="90">
        <v>253.2</v>
      </c>
      <c r="J345" s="3"/>
      <c r="K345" s="3"/>
      <c r="L345" s="3"/>
    </row>
    <row r="346" spans="1:12" ht="24.95" customHeight="1">
      <c r="A346" s="80">
        <v>21011</v>
      </c>
      <c r="B346" s="99" t="s">
        <v>190</v>
      </c>
      <c r="C346" s="82"/>
      <c r="D346" s="83"/>
      <c r="E346" s="84"/>
      <c r="F346" s="85"/>
      <c r="G346" s="89">
        <f t="shared" si="9"/>
        <v>1344.789168</v>
      </c>
      <c r="H346" s="90">
        <f>SUM(H347:H348)</f>
        <v>1344.789168</v>
      </c>
      <c r="I346" s="90"/>
      <c r="J346" s="3"/>
      <c r="K346" s="3"/>
      <c r="L346" s="3"/>
    </row>
    <row r="347" spans="1:12" ht="24.95" customHeight="1">
      <c r="A347" s="156" t="s">
        <v>417</v>
      </c>
      <c r="B347" s="156" t="s">
        <v>191</v>
      </c>
      <c r="C347" s="118">
        <v>50501</v>
      </c>
      <c r="D347" s="118" t="s">
        <v>321</v>
      </c>
      <c r="E347" s="157">
        <v>30110</v>
      </c>
      <c r="F347" s="119" t="s">
        <v>321</v>
      </c>
      <c r="G347" s="89">
        <f t="shared" si="9"/>
        <v>1034.45316</v>
      </c>
      <c r="H347" s="107">
        <v>1034.45316</v>
      </c>
      <c r="I347" s="90"/>
      <c r="J347" s="3"/>
      <c r="K347" s="3"/>
      <c r="L347" s="3"/>
    </row>
    <row r="348" spans="1:12" ht="24.95" customHeight="1">
      <c r="A348" s="156" t="s">
        <v>418</v>
      </c>
      <c r="B348" s="156" t="s">
        <v>419</v>
      </c>
      <c r="C348" s="118">
        <v>50501</v>
      </c>
      <c r="D348" s="118" t="s">
        <v>321</v>
      </c>
      <c r="E348" s="157">
        <v>30111</v>
      </c>
      <c r="F348" s="119" t="s">
        <v>321</v>
      </c>
      <c r="G348" s="89">
        <f t="shared" si="9"/>
        <v>310.33600799999999</v>
      </c>
      <c r="H348" s="107">
        <v>310.33600799999999</v>
      </c>
      <c r="I348" s="90"/>
      <c r="J348" s="3"/>
      <c r="K348" s="3"/>
      <c r="L348" s="3"/>
    </row>
    <row r="349" spans="1:12" ht="24.95" customHeight="1">
      <c r="A349" s="80" t="s">
        <v>193</v>
      </c>
      <c r="B349" s="88" t="s">
        <v>194</v>
      </c>
      <c r="C349" s="146"/>
      <c r="D349" s="118"/>
      <c r="E349" s="119"/>
      <c r="F349" s="119"/>
      <c r="G349" s="89">
        <f t="shared" si="9"/>
        <v>300</v>
      </c>
      <c r="H349" s="107">
        <f>H350</f>
        <v>0</v>
      </c>
      <c r="I349" s="107">
        <f>I350+I346</f>
        <v>300</v>
      </c>
      <c r="J349" s="3"/>
      <c r="K349" s="3"/>
      <c r="L349" s="3"/>
    </row>
    <row r="350" spans="1:12" ht="24.95" customHeight="1">
      <c r="A350" s="80" t="s">
        <v>195</v>
      </c>
      <c r="B350" s="88" t="s">
        <v>196</v>
      </c>
      <c r="C350" s="146"/>
      <c r="D350" s="118"/>
      <c r="E350" s="119"/>
      <c r="F350" s="119"/>
      <c r="G350" s="89">
        <f t="shared" si="9"/>
        <v>300</v>
      </c>
      <c r="H350" s="107"/>
      <c r="I350" s="90">
        <f>SUM(I351)</f>
        <v>300</v>
      </c>
      <c r="J350" s="3"/>
      <c r="K350" s="3"/>
      <c r="L350" s="3"/>
    </row>
    <row r="351" spans="1:12" ht="24.95" customHeight="1">
      <c r="A351" s="98" t="s">
        <v>197</v>
      </c>
      <c r="B351" s="88" t="s">
        <v>198</v>
      </c>
      <c r="C351" s="146">
        <v>50205</v>
      </c>
      <c r="D351" s="118" t="s">
        <v>327</v>
      </c>
      <c r="E351" s="119">
        <v>30227</v>
      </c>
      <c r="F351" s="119" t="s">
        <v>327</v>
      </c>
      <c r="G351" s="89">
        <f t="shared" si="9"/>
        <v>300</v>
      </c>
      <c r="H351" s="107"/>
      <c r="I351" s="90">
        <v>300</v>
      </c>
      <c r="J351" s="3"/>
      <c r="K351" s="3"/>
      <c r="L351" s="3"/>
    </row>
    <row r="352" spans="1:12" ht="24.95" customHeight="1">
      <c r="A352" s="203">
        <v>212</v>
      </c>
      <c r="B352" s="99" t="s">
        <v>200</v>
      </c>
      <c r="C352" s="111"/>
      <c r="D352" s="111"/>
      <c r="E352" s="161"/>
      <c r="F352" s="95"/>
      <c r="G352" s="86">
        <f t="shared" si="9"/>
        <v>19816.634004</v>
      </c>
      <c r="H352" s="204">
        <f>H353+H376+H379+H382</f>
        <v>123.434</v>
      </c>
      <c r="I352" s="204">
        <f>I353+I376+I379+I382</f>
        <v>19693.200003999998</v>
      </c>
      <c r="J352" s="3"/>
      <c r="K352" s="3"/>
      <c r="L352" s="3"/>
    </row>
    <row r="353" spans="1:12" ht="24.95" customHeight="1">
      <c r="A353" s="80">
        <v>21201</v>
      </c>
      <c r="B353" s="99" t="s">
        <v>202</v>
      </c>
      <c r="C353" s="82"/>
      <c r="D353" s="83"/>
      <c r="E353" s="94"/>
      <c r="F353" s="95"/>
      <c r="G353" s="89">
        <f t="shared" si="9"/>
        <v>4350.1340039999995</v>
      </c>
      <c r="H353" s="103">
        <f>SUM(H354:H375)</f>
        <v>123.434</v>
      </c>
      <c r="I353" s="103">
        <f>SUM(I354:I375)</f>
        <v>4226.7000039999994</v>
      </c>
      <c r="J353" s="3"/>
      <c r="K353" s="3"/>
      <c r="L353" s="3"/>
    </row>
    <row r="354" spans="1:12" ht="24.95" customHeight="1">
      <c r="A354" s="343" t="s">
        <v>203</v>
      </c>
      <c r="B354" s="295" t="s">
        <v>204</v>
      </c>
      <c r="C354" s="154">
        <v>50199</v>
      </c>
      <c r="D354" s="105" t="s">
        <v>285</v>
      </c>
      <c r="E354" s="94">
        <v>30199</v>
      </c>
      <c r="F354" s="95" t="s">
        <v>285</v>
      </c>
      <c r="G354" s="89">
        <f t="shared" si="9"/>
        <v>2.5983999999999998</v>
      </c>
      <c r="H354" s="103"/>
      <c r="I354" s="90">
        <v>2.5983999999999998</v>
      </c>
      <c r="J354" s="3"/>
      <c r="K354" s="3"/>
      <c r="L354" s="3"/>
    </row>
    <row r="355" spans="1:12" ht="24.95" customHeight="1">
      <c r="A355" s="344"/>
      <c r="B355" s="296"/>
      <c r="C355" s="154">
        <v>50205</v>
      </c>
      <c r="D355" s="105" t="s">
        <v>327</v>
      </c>
      <c r="E355" s="94">
        <v>30227</v>
      </c>
      <c r="F355" s="95" t="s">
        <v>327</v>
      </c>
      <c r="G355" s="89">
        <f t="shared" si="9"/>
        <v>9.5399999999999991</v>
      </c>
      <c r="H355" s="103"/>
      <c r="I355" s="90">
        <v>9.5399999999999991</v>
      </c>
      <c r="J355" s="3"/>
      <c r="K355" s="3"/>
      <c r="L355" s="3"/>
    </row>
    <row r="356" spans="1:12" ht="24.95" customHeight="1">
      <c r="A356" s="344"/>
      <c r="B356" s="296"/>
      <c r="C356" s="154">
        <v>50209</v>
      </c>
      <c r="D356" s="105" t="s">
        <v>314</v>
      </c>
      <c r="E356" s="94">
        <v>30213</v>
      </c>
      <c r="F356" s="95" t="s">
        <v>314</v>
      </c>
      <c r="G356" s="89">
        <f t="shared" si="9"/>
        <v>25</v>
      </c>
      <c r="H356" s="103"/>
      <c r="I356" s="90">
        <v>25</v>
      </c>
      <c r="J356" s="3"/>
      <c r="K356" s="3"/>
      <c r="L356" s="3"/>
    </row>
    <row r="357" spans="1:12" ht="24.95" customHeight="1">
      <c r="A357" s="344"/>
      <c r="B357" s="296"/>
      <c r="C357" s="154">
        <v>50299</v>
      </c>
      <c r="D357" s="105" t="s">
        <v>316</v>
      </c>
      <c r="E357" s="94">
        <v>30299</v>
      </c>
      <c r="F357" s="95" t="s">
        <v>316</v>
      </c>
      <c r="G357" s="89">
        <f t="shared" si="9"/>
        <v>8.2208000000000006</v>
      </c>
      <c r="H357" s="103"/>
      <c r="I357" s="90">
        <v>8.2208000000000006</v>
      </c>
      <c r="J357" s="3"/>
      <c r="K357" s="3"/>
      <c r="L357" s="3"/>
    </row>
    <row r="358" spans="1:12" ht="24.95" customHeight="1">
      <c r="A358" s="323">
        <v>2120199</v>
      </c>
      <c r="B358" s="303" t="s">
        <v>420</v>
      </c>
      <c r="C358" s="82">
        <v>50199</v>
      </c>
      <c r="D358" s="164" t="s">
        <v>285</v>
      </c>
      <c r="E358" s="94">
        <v>30199</v>
      </c>
      <c r="F358" s="95" t="s">
        <v>285</v>
      </c>
      <c r="G358" s="89">
        <f t="shared" si="9"/>
        <v>1037.3925999999999</v>
      </c>
      <c r="H358" s="103"/>
      <c r="I358" s="90">
        <v>1037.3925999999999</v>
      </c>
      <c r="J358" s="3"/>
      <c r="K358" s="3"/>
      <c r="L358" s="3"/>
    </row>
    <row r="359" spans="1:12" ht="24.95" customHeight="1">
      <c r="A359" s="323"/>
      <c r="B359" s="303"/>
      <c r="C359" s="274">
        <v>50201</v>
      </c>
      <c r="D359" s="252" t="s">
        <v>286</v>
      </c>
      <c r="E359" s="94">
        <v>30201</v>
      </c>
      <c r="F359" s="95" t="s">
        <v>287</v>
      </c>
      <c r="G359" s="89">
        <f t="shared" si="9"/>
        <v>30</v>
      </c>
      <c r="H359" s="103"/>
      <c r="I359" s="90">
        <v>30</v>
      </c>
      <c r="J359" s="3"/>
      <c r="K359" s="3"/>
      <c r="L359" s="3"/>
    </row>
    <row r="360" spans="1:12" ht="24.95" customHeight="1">
      <c r="A360" s="323"/>
      <c r="B360" s="303"/>
      <c r="C360" s="275"/>
      <c r="D360" s="253"/>
      <c r="E360" s="94">
        <v>30208</v>
      </c>
      <c r="F360" s="95" t="s">
        <v>294</v>
      </c>
      <c r="G360" s="89">
        <f t="shared" si="9"/>
        <v>16</v>
      </c>
      <c r="H360" s="103"/>
      <c r="I360" s="90">
        <v>16</v>
      </c>
      <c r="J360" s="3"/>
      <c r="K360" s="3"/>
      <c r="L360" s="3"/>
    </row>
    <row r="361" spans="1:12" ht="24.95" customHeight="1">
      <c r="A361" s="323"/>
      <c r="B361" s="303"/>
      <c r="C361" s="276"/>
      <c r="D361" s="253"/>
      <c r="E361" s="183">
        <v>30209</v>
      </c>
      <c r="F361" s="130" t="s">
        <v>258</v>
      </c>
      <c r="G361" s="89">
        <f t="shared" si="9"/>
        <v>10</v>
      </c>
      <c r="H361" s="103"/>
      <c r="I361" s="90">
        <v>10</v>
      </c>
      <c r="J361" s="3"/>
      <c r="K361" s="3"/>
      <c r="L361" s="3"/>
    </row>
    <row r="362" spans="1:12" ht="24.95" customHeight="1">
      <c r="A362" s="323"/>
      <c r="B362" s="303"/>
      <c r="C362" s="274">
        <v>50205</v>
      </c>
      <c r="D362" s="252" t="s">
        <v>327</v>
      </c>
      <c r="E362" s="84">
        <v>30226</v>
      </c>
      <c r="F362" s="85" t="s">
        <v>329</v>
      </c>
      <c r="G362" s="89">
        <f t="shared" si="9"/>
        <v>448.02020399999998</v>
      </c>
      <c r="H362" s="103"/>
      <c r="I362" s="90">
        <v>448.02020399999998</v>
      </c>
      <c r="J362" s="3"/>
      <c r="K362" s="3"/>
      <c r="L362" s="3"/>
    </row>
    <row r="363" spans="1:12" ht="24.95" customHeight="1">
      <c r="A363" s="323"/>
      <c r="B363" s="303"/>
      <c r="C363" s="276"/>
      <c r="D363" s="253"/>
      <c r="E363" s="157">
        <v>30227</v>
      </c>
      <c r="F363" s="85" t="s">
        <v>327</v>
      </c>
      <c r="G363" s="89">
        <f t="shared" si="9"/>
        <v>1689.09</v>
      </c>
      <c r="H363" s="103"/>
      <c r="I363" s="90">
        <v>1689.09</v>
      </c>
      <c r="J363" s="3"/>
      <c r="K363" s="3"/>
      <c r="L363" s="3"/>
    </row>
    <row r="364" spans="1:12" ht="24.95" customHeight="1">
      <c r="A364" s="323"/>
      <c r="B364" s="303"/>
      <c r="C364" s="104">
        <v>50299</v>
      </c>
      <c r="D364" s="164" t="s">
        <v>316</v>
      </c>
      <c r="E364" s="160">
        <v>30299</v>
      </c>
      <c r="F364" s="206" t="s">
        <v>316</v>
      </c>
      <c r="G364" s="116">
        <f t="shared" si="9"/>
        <v>270.82799999999997</v>
      </c>
      <c r="H364" s="117"/>
      <c r="I364" s="123">
        <v>270.82799999999997</v>
      </c>
      <c r="J364" s="124"/>
      <c r="K364" s="124"/>
      <c r="L364" s="124"/>
    </row>
    <row r="365" spans="1:12" ht="24.95" customHeight="1">
      <c r="A365" s="323"/>
      <c r="B365" s="303"/>
      <c r="C365" s="274">
        <v>50501</v>
      </c>
      <c r="D365" s="254" t="s">
        <v>321</v>
      </c>
      <c r="E365" s="157">
        <v>30101</v>
      </c>
      <c r="F365" s="85" t="s">
        <v>266</v>
      </c>
      <c r="G365" s="116">
        <f t="shared" ref="G365:G373" si="10">SUM(H365:I365)</f>
        <v>20.364000000000001</v>
      </c>
      <c r="H365" s="107">
        <v>20.364000000000001</v>
      </c>
      <c r="I365" s="90"/>
      <c r="J365" s="3"/>
      <c r="K365" s="3"/>
      <c r="L365" s="3"/>
    </row>
    <row r="366" spans="1:12" ht="24.95" customHeight="1">
      <c r="A366" s="323"/>
      <c r="B366" s="303"/>
      <c r="C366" s="275"/>
      <c r="D366" s="255"/>
      <c r="E366" s="157">
        <v>30102</v>
      </c>
      <c r="F366" s="85" t="s">
        <v>268</v>
      </c>
      <c r="G366" s="116">
        <f t="shared" si="10"/>
        <v>42.309199999999997</v>
      </c>
      <c r="H366" s="107">
        <v>42.309199999999997</v>
      </c>
      <c r="I366" s="90"/>
      <c r="J366" s="3"/>
      <c r="K366" s="3"/>
      <c r="L366" s="3"/>
    </row>
    <row r="367" spans="1:12" ht="24.95" customHeight="1">
      <c r="A367" s="323"/>
      <c r="B367" s="303"/>
      <c r="C367" s="275"/>
      <c r="D367" s="255"/>
      <c r="E367" s="157">
        <v>30103</v>
      </c>
      <c r="F367" s="85" t="s">
        <v>270</v>
      </c>
      <c r="G367" s="116">
        <f t="shared" si="10"/>
        <v>15</v>
      </c>
      <c r="H367" s="107">
        <v>15</v>
      </c>
      <c r="I367" s="90"/>
      <c r="J367" s="3"/>
      <c r="K367" s="3"/>
      <c r="L367" s="3"/>
    </row>
    <row r="368" spans="1:12" ht="24.95" customHeight="1">
      <c r="A368" s="323"/>
      <c r="B368" s="303"/>
      <c r="C368" s="275"/>
      <c r="D368" s="255"/>
      <c r="E368" s="157">
        <v>30107</v>
      </c>
      <c r="F368" s="85" t="s">
        <v>292</v>
      </c>
      <c r="G368" s="89">
        <f t="shared" si="10"/>
        <v>11.646000000000001</v>
      </c>
      <c r="H368" s="107">
        <v>11.646000000000001</v>
      </c>
      <c r="I368" s="90"/>
      <c r="J368" s="3"/>
      <c r="K368" s="3"/>
      <c r="L368" s="3"/>
    </row>
    <row r="369" spans="1:12" ht="24.95" customHeight="1">
      <c r="A369" s="323"/>
      <c r="B369" s="303"/>
      <c r="C369" s="275"/>
      <c r="D369" s="255"/>
      <c r="E369" s="157">
        <v>30108</v>
      </c>
      <c r="F369" s="85" t="s">
        <v>294</v>
      </c>
      <c r="G369" s="89">
        <f t="shared" si="10"/>
        <v>8.1384000000000007</v>
      </c>
      <c r="H369" s="107">
        <v>8.1384000000000007</v>
      </c>
      <c r="I369" s="90"/>
      <c r="J369" s="3"/>
      <c r="K369" s="3"/>
      <c r="L369" s="3"/>
    </row>
    <row r="370" spans="1:12" ht="24.95" customHeight="1">
      <c r="A370" s="323"/>
      <c r="B370" s="303"/>
      <c r="C370" s="275"/>
      <c r="D370" s="255"/>
      <c r="E370" s="157">
        <v>30109</v>
      </c>
      <c r="F370" s="85" t="s">
        <v>258</v>
      </c>
      <c r="G370" s="89">
        <f t="shared" si="10"/>
        <v>4.0427999999999997</v>
      </c>
      <c r="H370" s="107">
        <v>4.0427999999999997</v>
      </c>
      <c r="I370" s="90"/>
      <c r="J370" s="3"/>
      <c r="K370" s="3"/>
      <c r="L370" s="3"/>
    </row>
    <row r="371" spans="1:12" ht="24.95" customHeight="1">
      <c r="A371" s="323"/>
      <c r="B371" s="303"/>
      <c r="C371" s="275"/>
      <c r="D371" s="255"/>
      <c r="E371" s="157">
        <v>30110</v>
      </c>
      <c r="F371" s="85" t="s">
        <v>278</v>
      </c>
      <c r="G371" s="89">
        <f t="shared" si="10"/>
        <v>8.7384000000000004</v>
      </c>
      <c r="H371" s="107">
        <v>8.7384000000000004</v>
      </c>
      <c r="I371" s="90"/>
      <c r="J371" s="3"/>
      <c r="K371" s="3"/>
      <c r="L371" s="3"/>
    </row>
    <row r="372" spans="1:12" ht="24.95" customHeight="1">
      <c r="A372" s="323"/>
      <c r="B372" s="303"/>
      <c r="C372" s="275"/>
      <c r="D372" s="255"/>
      <c r="E372" s="157">
        <v>30112</v>
      </c>
      <c r="F372" s="85" t="s">
        <v>280</v>
      </c>
      <c r="G372" s="89">
        <f t="shared" si="10"/>
        <v>1.7412000000000001</v>
      </c>
      <c r="H372" s="107">
        <v>1.7412000000000001</v>
      </c>
      <c r="I372" s="90"/>
      <c r="J372" s="3"/>
      <c r="K372" s="3"/>
      <c r="L372" s="3"/>
    </row>
    <row r="373" spans="1:12" ht="24.95" customHeight="1">
      <c r="A373" s="323"/>
      <c r="B373" s="303"/>
      <c r="C373" s="275"/>
      <c r="D373" s="255"/>
      <c r="E373" s="157">
        <v>30113</v>
      </c>
      <c r="F373" s="85" t="s">
        <v>282</v>
      </c>
      <c r="G373" s="89">
        <f t="shared" si="10"/>
        <v>9.2880000000000003</v>
      </c>
      <c r="H373" s="107">
        <v>9.2880000000000003</v>
      </c>
      <c r="I373" s="90"/>
      <c r="J373" s="3"/>
      <c r="K373" s="3"/>
      <c r="L373" s="3"/>
    </row>
    <row r="374" spans="1:12" ht="24.95" customHeight="1">
      <c r="A374" s="323"/>
      <c r="B374" s="303"/>
      <c r="C374" s="276"/>
      <c r="D374" s="256"/>
      <c r="E374" s="157">
        <v>30199</v>
      </c>
      <c r="F374" s="85" t="s">
        <v>285</v>
      </c>
      <c r="G374" s="89">
        <f>SUM(H374:I374)</f>
        <v>2.16</v>
      </c>
      <c r="H374" s="107">
        <v>2.16</v>
      </c>
      <c r="I374" s="90"/>
      <c r="J374" s="3"/>
      <c r="K374" s="3"/>
      <c r="L374" s="3"/>
    </row>
    <row r="375" spans="1:12" ht="24.95" customHeight="1">
      <c r="A375" s="323"/>
      <c r="B375" s="303"/>
      <c r="C375" s="106">
        <v>50999</v>
      </c>
      <c r="D375" s="205" t="s">
        <v>259</v>
      </c>
      <c r="E375" s="207">
        <v>30399</v>
      </c>
      <c r="F375" s="206" t="s">
        <v>259</v>
      </c>
      <c r="G375" s="89">
        <f>SUM(H375:I375)</f>
        <v>680.01599999999996</v>
      </c>
      <c r="H375" s="202">
        <v>6.0000000000000001E-3</v>
      </c>
      <c r="I375" s="201">
        <v>680.01</v>
      </c>
      <c r="J375" s="209"/>
      <c r="K375" s="209"/>
      <c r="L375" s="209"/>
    </row>
    <row r="376" spans="1:12" ht="24.95" customHeight="1">
      <c r="A376" s="101" t="s">
        <v>421</v>
      </c>
      <c r="B376" s="99" t="s">
        <v>422</v>
      </c>
      <c r="C376" s="143"/>
      <c r="D376" s="112"/>
      <c r="E376" s="95"/>
      <c r="F376" s="95"/>
      <c r="G376" s="89">
        <f t="shared" ref="G376:G416" si="11">SUM(H376:I376)</f>
        <v>0</v>
      </c>
      <c r="H376" s="103">
        <f>SUM(H377:H378)</f>
        <v>0</v>
      </c>
      <c r="I376" s="103">
        <f>SUM(I377:I378)</f>
        <v>0</v>
      </c>
      <c r="J376" s="3"/>
      <c r="K376" s="3"/>
      <c r="L376" s="3"/>
    </row>
    <row r="377" spans="1:12" ht="24.95" customHeight="1">
      <c r="A377" s="323" t="s">
        <v>423</v>
      </c>
      <c r="B377" s="304" t="s">
        <v>424</v>
      </c>
      <c r="C377" s="143">
        <v>50302</v>
      </c>
      <c r="D377" s="112" t="s">
        <v>413</v>
      </c>
      <c r="E377" s="95">
        <v>31005</v>
      </c>
      <c r="F377" s="115" t="s">
        <v>413</v>
      </c>
      <c r="G377" s="89">
        <f t="shared" si="11"/>
        <v>0</v>
      </c>
      <c r="H377" s="103"/>
      <c r="I377" s="125">
        <v>0</v>
      </c>
      <c r="J377" s="3"/>
      <c r="K377" s="3"/>
      <c r="L377" s="3"/>
    </row>
    <row r="378" spans="1:12" ht="24.95" customHeight="1">
      <c r="A378" s="323"/>
      <c r="B378" s="304"/>
      <c r="C378" s="143">
        <v>50209</v>
      </c>
      <c r="D378" s="112" t="s">
        <v>314</v>
      </c>
      <c r="E378" s="95">
        <v>30213</v>
      </c>
      <c r="F378" s="115" t="s">
        <v>314</v>
      </c>
      <c r="G378" s="89">
        <f t="shared" si="11"/>
        <v>0</v>
      </c>
      <c r="H378" s="103"/>
      <c r="I378" s="90">
        <v>0</v>
      </c>
      <c r="J378" s="3"/>
      <c r="K378" s="3"/>
      <c r="L378" s="3"/>
    </row>
    <row r="379" spans="1:12" ht="24.95" customHeight="1">
      <c r="A379" s="101" t="s">
        <v>206</v>
      </c>
      <c r="B379" s="99" t="s">
        <v>207</v>
      </c>
      <c r="C379" s="143"/>
      <c r="D379" s="112"/>
      <c r="E379" s="95"/>
      <c r="F379" s="95"/>
      <c r="G379" s="89">
        <f t="shared" si="11"/>
        <v>2870</v>
      </c>
      <c r="H379" s="103">
        <f>SUM(H380:H381)</f>
        <v>0</v>
      </c>
      <c r="I379" s="103">
        <f>SUM(I380:I381)</f>
        <v>2870</v>
      </c>
      <c r="J379" s="3"/>
      <c r="K379" s="3"/>
      <c r="L379" s="3"/>
    </row>
    <row r="380" spans="1:12" ht="24.95" customHeight="1">
      <c r="A380" s="321" t="s">
        <v>208</v>
      </c>
      <c r="B380" s="279" t="s">
        <v>425</v>
      </c>
      <c r="C380" s="143">
        <v>50199</v>
      </c>
      <c r="D380" s="112" t="s">
        <v>285</v>
      </c>
      <c r="E380" s="95">
        <v>30199</v>
      </c>
      <c r="F380" s="95" t="s">
        <v>285</v>
      </c>
      <c r="G380" s="89">
        <f t="shared" si="11"/>
        <v>816</v>
      </c>
      <c r="H380" s="103"/>
      <c r="I380" s="90">
        <v>816</v>
      </c>
      <c r="J380" s="3"/>
      <c r="K380" s="3"/>
      <c r="L380" s="3"/>
    </row>
    <row r="381" spans="1:12" ht="24.95" customHeight="1">
      <c r="A381" s="322"/>
      <c r="B381" s="280"/>
      <c r="C381" s="143">
        <v>50205</v>
      </c>
      <c r="D381" s="112" t="s">
        <v>327</v>
      </c>
      <c r="E381" s="95">
        <v>30227</v>
      </c>
      <c r="F381" s="115" t="s">
        <v>327</v>
      </c>
      <c r="G381" s="89">
        <f t="shared" si="11"/>
        <v>2054</v>
      </c>
      <c r="H381" s="103"/>
      <c r="I381" s="90">
        <v>2054</v>
      </c>
      <c r="J381" s="3"/>
      <c r="K381" s="3"/>
      <c r="L381" s="3"/>
    </row>
    <row r="382" spans="1:12" ht="24.95" customHeight="1">
      <c r="A382" s="101">
        <v>21208</v>
      </c>
      <c r="B382" s="208" t="s">
        <v>426</v>
      </c>
      <c r="C382" s="143"/>
      <c r="D382" s="112"/>
      <c r="E382" s="95"/>
      <c r="F382" s="95"/>
      <c r="G382" s="89">
        <f t="shared" si="11"/>
        <v>12596.5</v>
      </c>
      <c r="H382" s="103">
        <f>SUM(H383:H384)</f>
        <v>0</v>
      </c>
      <c r="I382" s="103">
        <f>SUM(I383:I384)</f>
        <v>12596.5</v>
      </c>
      <c r="J382" s="3"/>
      <c r="K382" s="3"/>
      <c r="L382" s="3"/>
    </row>
    <row r="383" spans="1:12" ht="24.95" customHeight="1">
      <c r="A383" s="323">
        <v>2120804</v>
      </c>
      <c r="B383" s="281" t="s">
        <v>427</v>
      </c>
      <c r="C383" s="270">
        <v>50205</v>
      </c>
      <c r="D383" s="257" t="s">
        <v>327</v>
      </c>
      <c r="E383" s="95">
        <v>30226</v>
      </c>
      <c r="F383" s="95" t="s">
        <v>329</v>
      </c>
      <c r="G383" s="89">
        <f t="shared" si="11"/>
        <v>4316</v>
      </c>
      <c r="H383" s="103"/>
      <c r="I383" s="90">
        <v>4316</v>
      </c>
      <c r="J383" s="3"/>
      <c r="K383" s="3"/>
      <c r="L383" s="3"/>
    </row>
    <row r="384" spans="1:12" ht="24.95" customHeight="1">
      <c r="A384" s="323"/>
      <c r="B384" s="281"/>
      <c r="C384" s="271"/>
      <c r="D384" s="258"/>
      <c r="E384" s="95">
        <v>30227</v>
      </c>
      <c r="F384" s="115" t="s">
        <v>327</v>
      </c>
      <c r="G384" s="89">
        <f t="shared" si="11"/>
        <v>8280.5</v>
      </c>
      <c r="H384" s="103"/>
      <c r="I384" s="90">
        <v>8280.5</v>
      </c>
      <c r="J384" s="3"/>
      <c r="K384" s="3"/>
      <c r="L384" s="3"/>
    </row>
    <row r="385" spans="1:12" ht="24.95" customHeight="1">
      <c r="A385" s="80" t="s">
        <v>214</v>
      </c>
      <c r="B385" s="88" t="s">
        <v>215</v>
      </c>
      <c r="C385" s="143"/>
      <c r="D385" s="112"/>
      <c r="E385" s="95"/>
      <c r="F385" s="95"/>
      <c r="G385" s="86">
        <f t="shared" si="11"/>
        <v>15816.687</v>
      </c>
      <c r="H385" s="204">
        <f>H386+H407+H409</f>
        <v>731.46159999999998</v>
      </c>
      <c r="I385" s="90">
        <f>I386+I407+I409</f>
        <v>15085.225399999999</v>
      </c>
      <c r="J385" s="3"/>
      <c r="K385" s="3"/>
      <c r="L385" s="3"/>
    </row>
    <row r="386" spans="1:12" ht="24.95" customHeight="1">
      <c r="A386" s="80" t="s">
        <v>216</v>
      </c>
      <c r="B386" s="88" t="s">
        <v>217</v>
      </c>
      <c r="C386" s="143"/>
      <c r="D386" s="112"/>
      <c r="E386" s="95"/>
      <c r="F386" s="95"/>
      <c r="G386" s="89">
        <f t="shared" si="11"/>
        <v>5572.7869999999994</v>
      </c>
      <c r="H386" s="103">
        <f>SUM(H387:H406)</f>
        <v>731.46159999999998</v>
      </c>
      <c r="I386" s="103">
        <f>SUM(I387:I406)</f>
        <v>4841.3253999999997</v>
      </c>
      <c r="J386" s="3"/>
      <c r="K386" s="3"/>
      <c r="L386" s="3"/>
    </row>
    <row r="387" spans="1:12" ht="24.95" customHeight="1">
      <c r="A387" s="324" t="s">
        <v>218</v>
      </c>
      <c r="B387" s="282" t="s">
        <v>428</v>
      </c>
      <c r="C387" s="257" t="s">
        <v>320</v>
      </c>
      <c r="D387" s="257" t="s">
        <v>321</v>
      </c>
      <c r="E387" s="95" t="s">
        <v>265</v>
      </c>
      <c r="F387" s="95" t="s">
        <v>266</v>
      </c>
      <c r="G387" s="89">
        <f t="shared" si="11"/>
        <v>53.154000000000003</v>
      </c>
      <c r="H387" s="103">
        <v>53.154000000000003</v>
      </c>
      <c r="I387" s="90"/>
      <c r="J387" s="3"/>
      <c r="K387" s="3"/>
      <c r="L387" s="3"/>
    </row>
    <row r="388" spans="1:12" ht="24.95" customHeight="1">
      <c r="A388" s="325"/>
      <c r="B388" s="283"/>
      <c r="C388" s="258"/>
      <c r="D388" s="258"/>
      <c r="E388" s="95" t="s">
        <v>267</v>
      </c>
      <c r="F388" s="95" t="s">
        <v>268</v>
      </c>
      <c r="G388" s="89">
        <f t="shared" si="11"/>
        <v>306.7792</v>
      </c>
      <c r="H388" s="103">
        <v>306.7792</v>
      </c>
      <c r="I388" s="90"/>
      <c r="J388" s="3"/>
      <c r="K388" s="3"/>
      <c r="L388" s="3"/>
    </row>
    <row r="389" spans="1:12" ht="24.95" customHeight="1">
      <c r="A389" s="325"/>
      <c r="B389" s="283"/>
      <c r="C389" s="258"/>
      <c r="D389" s="258"/>
      <c r="E389" s="95" t="s">
        <v>269</v>
      </c>
      <c r="F389" s="95" t="s">
        <v>270</v>
      </c>
      <c r="G389" s="89">
        <f t="shared" si="11"/>
        <v>96</v>
      </c>
      <c r="H389" s="103">
        <v>96</v>
      </c>
      <c r="I389" s="90"/>
      <c r="J389" s="3"/>
      <c r="K389" s="3"/>
      <c r="L389" s="3"/>
    </row>
    <row r="390" spans="1:12" ht="24.95" customHeight="1">
      <c r="A390" s="325"/>
      <c r="B390" s="283"/>
      <c r="C390" s="258"/>
      <c r="D390" s="258"/>
      <c r="E390" s="95" t="s">
        <v>322</v>
      </c>
      <c r="F390" s="95" t="s">
        <v>323</v>
      </c>
      <c r="G390" s="89">
        <f t="shared" si="11"/>
        <v>72.108000000000004</v>
      </c>
      <c r="H390" s="103">
        <v>72.108000000000004</v>
      </c>
      <c r="I390" s="90"/>
      <c r="J390" s="3"/>
      <c r="K390" s="3"/>
      <c r="L390" s="3"/>
    </row>
    <row r="391" spans="1:12" ht="24.95" customHeight="1">
      <c r="A391" s="325"/>
      <c r="B391" s="283"/>
      <c r="C391" s="258"/>
      <c r="D391" s="258"/>
      <c r="E391" s="95" t="s">
        <v>273</v>
      </c>
      <c r="F391" s="95" t="s">
        <v>274</v>
      </c>
      <c r="G391" s="89">
        <f t="shared" si="11"/>
        <v>47.008499999999998</v>
      </c>
      <c r="H391" s="103">
        <v>47.008499999999998</v>
      </c>
      <c r="I391" s="90"/>
      <c r="J391" s="3"/>
      <c r="K391" s="3"/>
      <c r="L391" s="3"/>
    </row>
    <row r="392" spans="1:12" ht="24.95" customHeight="1">
      <c r="A392" s="325"/>
      <c r="B392" s="283"/>
      <c r="C392" s="258"/>
      <c r="D392" s="258"/>
      <c r="E392" s="95" t="s">
        <v>275</v>
      </c>
      <c r="F392" s="95" t="s">
        <v>276</v>
      </c>
      <c r="G392" s="89">
        <f t="shared" si="11"/>
        <v>23.504100000000001</v>
      </c>
      <c r="H392" s="103">
        <v>23.504100000000001</v>
      </c>
      <c r="I392" s="90"/>
      <c r="J392" s="3"/>
      <c r="K392" s="3"/>
      <c r="L392" s="3"/>
    </row>
    <row r="393" spans="1:12" ht="24.95" customHeight="1">
      <c r="A393" s="325"/>
      <c r="B393" s="283"/>
      <c r="C393" s="258"/>
      <c r="D393" s="258"/>
      <c r="E393" s="95" t="s">
        <v>277</v>
      </c>
      <c r="F393" s="95" t="s">
        <v>278</v>
      </c>
      <c r="G393" s="89">
        <f t="shared" si="11"/>
        <v>53.977699999999999</v>
      </c>
      <c r="H393" s="103">
        <v>53.977699999999999</v>
      </c>
      <c r="I393" s="90"/>
      <c r="J393" s="3"/>
      <c r="K393" s="3"/>
      <c r="L393" s="3"/>
    </row>
    <row r="394" spans="1:12" ht="24.95" customHeight="1">
      <c r="A394" s="325"/>
      <c r="B394" s="283"/>
      <c r="C394" s="258"/>
      <c r="D394" s="258"/>
      <c r="E394" s="95" t="s">
        <v>279</v>
      </c>
      <c r="F394" s="95" t="s">
        <v>280</v>
      </c>
      <c r="G394" s="89">
        <f t="shared" si="11"/>
        <v>18.165700000000001</v>
      </c>
      <c r="H394" s="103">
        <v>18.165700000000001</v>
      </c>
      <c r="I394" s="90"/>
      <c r="J394" s="3"/>
      <c r="K394" s="3"/>
      <c r="L394" s="3"/>
    </row>
    <row r="395" spans="1:12" ht="24.95" customHeight="1">
      <c r="A395" s="325"/>
      <c r="B395" s="283"/>
      <c r="C395" s="258"/>
      <c r="D395" s="258"/>
      <c r="E395" s="95" t="s">
        <v>283</v>
      </c>
      <c r="F395" s="95" t="s">
        <v>282</v>
      </c>
      <c r="G395" s="89">
        <f t="shared" si="11"/>
        <v>49.214399999999998</v>
      </c>
      <c r="H395" s="103">
        <v>49.214399999999998</v>
      </c>
      <c r="I395" s="90"/>
      <c r="J395" s="3"/>
      <c r="K395" s="3"/>
      <c r="L395" s="3"/>
    </row>
    <row r="396" spans="1:12" ht="24.95" customHeight="1">
      <c r="A396" s="325"/>
      <c r="B396" s="283"/>
      <c r="C396" s="259"/>
      <c r="D396" s="259"/>
      <c r="E396" s="95" t="s">
        <v>324</v>
      </c>
      <c r="F396" s="95" t="s">
        <v>285</v>
      </c>
      <c r="G396" s="89">
        <f t="shared" si="11"/>
        <v>11.52</v>
      </c>
      <c r="H396" s="103">
        <v>11.52</v>
      </c>
      <c r="I396" s="90"/>
      <c r="J396" s="3"/>
      <c r="K396" s="3"/>
      <c r="L396" s="3"/>
    </row>
    <row r="397" spans="1:12" ht="24.95" customHeight="1">
      <c r="A397" s="325"/>
      <c r="B397" s="283"/>
      <c r="C397" s="114">
        <v>50205</v>
      </c>
      <c r="D397" s="114" t="s">
        <v>327</v>
      </c>
      <c r="E397" s="95">
        <v>30227</v>
      </c>
      <c r="F397" s="95" t="s">
        <v>327</v>
      </c>
      <c r="G397" s="89">
        <f t="shared" si="11"/>
        <v>2527.5554000000002</v>
      </c>
      <c r="H397" s="103"/>
      <c r="I397" s="90">
        <v>2527.5554000000002</v>
      </c>
      <c r="J397" s="3"/>
      <c r="K397" s="3"/>
      <c r="L397" s="3"/>
    </row>
    <row r="398" spans="1:12" ht="24.95" customHeight="1">
      <c r="A398" s="326"/>
      <c r="B398" s="284"/>
      <c r="C398" s="93" t="s">
        <v>317</v>
      </c>
      <c r="D398" s="93" t="s">
        <v>318</v>
      </c>
      <c r="E398" s="95" t="s">
        <v>319</v>
      </c>
      <c r="F398" s="95" t="s">
        <v>259</v>
      </c>
      <c r="G398" s="89">
        <f t="shared" si="11"/>
        <v>0.03</v>
      </c>
      <c r="H398" s="103">
        <v>0.03</v>
      </c>
      <c r="I398" s="90"/>
      <c r="J398" s="3"/>
      <c r="K398" s="3"/>
      <c r="L398" s="3"/>
    </row>
    <row r="399" spans="1:12" ht="24.95" customHeight="1">
      <c r="A399" s="319" t="s">
        <v>219</v>
      </c>
      <c r="B399" s="285" t="s">
        <v>220</v>
      </c>
      <c r="C399" s="143">
        <v>50199</v>
      </c>
      <c r="D399" s="112" t="s">
        <v>285</v>
      </c>
      <c r="E399" s="119">
        <v>30199</v>
      </c>
      <c r="F399" s="119" t="s">
        <v>285</v>
      </c>
      <c r="G399" s="89">
        <f t="shared" si="11"/>
        <v>12.6</v>
      </c>
      <c r="H399" s="107"/>
      <c r="I399" s="90">
        <v>12.6</v>
      </c>
      <c r="J399" s="3"/>
      <c r="K399" s="3"/>
      <c r="L399" s="3"/>
    </row>
    <row r="400" spans="1:12" ht="24.95" customHeight="1">
      <c r="A400" s="319"/>
      <c r="B400" s="285"/>
      <c r="C400" s="143">
        <v>50205</v>
      </c>
      <c r="D400" s="112" t="s">
        <v>327</v>
      </c>
      <c r="E400" s="84">
        <v>30226</v>
      </c>
      <c r="F400" s="85" t="s">
        <v>329</v>
      </c>
      <c r="G400" s="89">
        <f t="shared" si="11"/>
        <v>14</v>
      </c>
      <c r="H400" s="90"/>
      <c r="I400" s="90">
        <v>14</v>
      </c>
      <c r="J400" s="3"/>
      <c r="K400" s="3"/>
      <c r="L400" s="3"/>
    </row>
    <row r="401" spans="1:12" ht="24.95" customHeight="1">
      <c r="A401" s="320"/>
      <c r="B401" s="286"/>
      <c r="C401" s="83">
        <v>50299</v>
      </c>
      <c r="D401" s="83" t="s">
        <v>316</v>
      </c>
      <c r="E401" s="85">
        <v>30299</v>
      </c>
      <c r="F401" s="85" t="s">
        <v>316</v>
      </c>
      <c r="G401" s="89">
        <f t="shared" si="11"/>
        <v>55</v>
      </c>
      <c r="H401" s="90"/>
      <c r="I401" s="90">
        <v>55</v>
      </c>
      <c r="J401" s="3"/>
      <c r="K401" s="3"/>
      <c r="L401" s="3"/>
    </row>
    <row r="402" spans="1:12" ht="24.95" customHeight="1">
      <c r="A402" s="91" t="s">
        <v>221</v>
      </c>
      <c r="B402" s="92" t="s">
        <v>222</v>
      </c>
      <c r="C402" s="83">
        <v>50205</v>
      </c>
      <c r="D402" s="83" t="s">
        <v>327</v>
      </c>
      <c r="E402" s="85">
        <v>30227</v>
      </c>
      <c r="F402" s="85" t="s">
        <v>327</v>
      </c>
      <c r="G402" s="89">
        <f t="shared" si="11"/>
        <v>22</v>
      </c>
      <c r="H402" s="90"/>
      <c r="I402" s="90">
        <v>22</v>
      </c>
      <c r="J402" s="3"/>
      <c r="K402" s="3"/>
      <c r="L402" s="3"/>
    </row>
    <row r="403" spans="1:12" ht="24.95" customHeight="1">
      <c r="A403" s="318" t="s">
        <v>223</v>
      </c>
      <c r="B403" s="287" t="s">
        <v>224</v>
      </c>
      <c r="C403" s="143">
        <v>50199</v>
      </c>
      <c r="D403" s="112" t="s">
        <v>285</v>
      </c>
      <c r="E403" s="119">
        <v>30199</v>
      </c>
      <c r="F403" s="119" t="s">
        <v>285</v>
      </c>
      <c r="G403" s="89">
        <f t="shared" si="11"/>
        <v>80.42</v>
      </c>
      <c r="H403" s="90"/>
      <c r="I403" s="90">
        <v>80.42</v>
      </c>
      <c r="J403" s="3"/>
      <c r="K403" s="3"/>
      <c r="L403" s="3"/>
    </row>
    <row r="404" spans="1:12" ht="24.95" customHeight="1">
      <c r="A404" s="319"/>
      <c r="B404" s="285"/>
      <c r="C404" s="82">
        <v>50205</v>
      </c>
      <c r="D404" s="83" t="s">
        <v>327</v>
      </c>
      <c r="E404" s="84">
        <v>30227</v>
      </c>
      <c r="F404" s="85" t="s">
        <v>327</v>
      </c>
      <c r="G404" s="89">
        <f t="shared" si="11"/>
        <v>611</v>
      </c>
      <c r="H404" s="90"/>
      <c r="I404" s="90">
        <v>611</v>
      </c>
      <c r="J404" s="3"/>
      <c r="K404" s="3"/>
      <c r="L404" s="3"/>
    </row>
    <row r="405" spans="1:12" ht="24.95" customHeight="1">
      <c r="A405" s="319"/>
      <c r="B405" s="285"/>
      <c r="C405" s="82">
        <v>50299</v>
      </c>
      <c r="D405" s="83" t="s">
        <v>316</v>
      </c>
      <c r="E405" s="84">
        <v>30299</v>
      </c>
      <c r="F405" s="85" t="s">
        <v>316</v>
      </c>
      <c r="G405" s="89">
        <f t="shared" si="11"/>
        <v>1452.75</v>
      </c>
      <c r="H405" s="90"/>
      <c r="I405" s="90">
        <v>1452.75</v>
      </c>
      <c r="J405" s="3"/>
      <c r="K405" s="3"/>
      <c r="L405" s="3"/>
    </row>
    <row r="406" spans="1:12" ht="24.95" customHeight="1">
      <c r="A406" s="319"/>
      <c r="B406" s="285"/>
      <c r="C406" s="83">
        <v>50999</v>
      </c>
      <c r="D406" s="83" t="s">
        <v>259</v>
      </c>
      <c r="E406" s="85">
        <v>30399</v>
      </c>
      <c r="F406" s="85" t="s">
        <v>259</v>
      </c>
      <c r="G406" s="89">
        <f t="shared" si="11"/>
        <v>66</v>
      </c>
      <c r="H406" s="90"/>
      <c r="I406" s="90">
        <v>66</v>
      </c>
      <c r="J406" s="3"/>
      <c r="K406" s="3"/>
      <c r="L406" s="3"/>
    </row>
    <row r="407" spans="1:12" ht="24.95" customHeight="1">
      <c r="A407" s="80" t="s">
        <v>225</v>
      </c>
      <c r="B407" s="88" t="s">
        <v>226</v>
      </c>
      <c r="C407" s="82"/>
      <c r="D407" s="83"/>
      <c r="E407" s="84"/>
      <c r="F407" s="85"/>
      <c r="G407" s="89">
        <f t="shared" si="11"/>
        <v>10213.9</v>
      </c>
      <c r="H407" s="90"/>
      <c r="I407" s="90">
        <f>SUM(I408:I408)</f>
        <v>10213.9</v>
      </c>
      <c r="J407" s="3"/>
      <c r="K407" s="3"/>
      <c r="L407" s="3"/>
    </row>
    <row r="408" spans="1:12" ht="24.95" customHeight="1">
      <c r="A408" s="91" t="s">
        <v>227</v>
      </c>
      <c r="B408" s="92" t="s">
        <v>228</v>
      </c>
      <c r="C408" s="82">
        <v>50205</v>
      </c>
      <c r="D408" s="83" t="s">
        <v>327</v>
      </c>
      <c r="E408" s="84">
        <v>30227</v>
      </c>
      <c r="F408" s="85" t="s">
        <v>327</v>
      </c>
      <c r="G408" s="89">
        <f t="shared" si="11"/>
        <v>10213.9</v>
      </c>
      <c r="H408" s="90"/>
      <c r="I408" s="90">
        <v>10213.9</v>
      </c>
      <c r="J408" s="3"/>
      <c r="K408" s="3"/>
      <c r="L408" s="3"/>
    </row>
    <row r="409" spans="1:12" ht="24.95" customHeight="1">
      <c r="A409" s="80" t="s">
        <v>229</v>
      </c>
      <c r="B409" s="88" t="s">
        <v>230</v>
      </c>
      <c r="C409" s="82"/>
      <c r="D409" s="83"/>
      <c r="E409" s="84"/>
      <c r="F409" s="85"/>
      <c r="G409" s="89">
        <f t="shared" si="11"/>
        <v>30</v>
      </c>
      <c r="H409" s="90"/>
      <c r="I409" s="90">
        <f>SUM(I410)</f>
        <v>30</v>
      </c>
      <c r="J409" s="3"/>
      <c r="K409" s="3"/>
      <c r="L409" s="3"/>
    </row>
    <row r="410" spans="1:12" ht="24.95" customHeight="1">
      <c r="A410" s="98" t="s">
        <v>231</v>
      </c>
      <c r="B410" s="88" t="s">
        <v>232</v>
      </c>
      <c r="C410" s="82">
        <v>50205</v>
      </c>
      <c r="D410" s="83" t="s">
        <v>327</v>
      </c>
      <c r="E410" s="84">
        <v>30227</v>
      </c>
      <c r="F410" s="85" t="s">
        <v>327</v>
      </c>
      <c r="G410" s="89">
        <f t="shared" si="11"/>
        <v>30</v>
      </c>
      <c r="H410" s="90"/>
      <c r="I410" s="90">
        <v>30</v>
      </c>
      <c r="J410" s="3"/>
      <c r="K410" s="3"/>
      <c r="L410" s="3"/>
    </row>
    <row r="411" spans="1:12" ht="24.95" customHeight="1">
      <c r="A411" s="80">
        <v>214</v>
      </c>
      <c r="B411" s="88" t="s">
        <v>429</v>
      </c>
      <c r="C411" s="82"/>
      <c r="D411" s="83"/>
      <c r="E411" s="84"/>
      <c r="F411" s="85"/>
      <c r="G411" s="89">
        <f t="shared" si="11"/>
        <v>69.335999999999999</v>
      </c>
      <c r="H411" s="90">
        <f>H412</f>
        <v>0</v>
      </c>
      <c r="I411" s="90">
        <f>I412</f>
        <v>69.335999999999999</v>
      </c>
      <c r="J411" s="3"/>
      <c r="K411" s="3"/>
      <c r="L411" s="3"/>
    </row>
    <row r="412" spans="1:12" ht="24.95" customHeight="1">
      <c r="A412" s="80">
        <v>21402</v>
      </c>
      <c r="B412" s="88" t="s">
        <v>430</v>
      </c>
      <c r="C412" s="82"/>
      <c r="D412" s="83"/>
      <c r="E412" s="84"/>
      <c r="F412" s="85"/>
      <c r="G412" s="89">
        <f t="shared" si="11"/>
        <v>69.335999999999999</v>
      </c>
      <c r="H412" s="90">
        <f>SUM(H413)</f>
        <v>0</v>
      </c>
      <c r="I412" s="90">
        <f>SUM(I413)</f>
        <v>69.335999999999999</v>
      </c>
      <c r="J412" s="3"/>
      <c r="K412" s="3"/>
      <c r="L412" s="3"/>
    </row>
    <row r="413" spans="1:12" ht="24.95" customHeight="1">
      <c r="A413" s="98">
        <v>2140206</v>
      </c>
      <c r="B413" s="88" t="s">
        <v>431</v>
      </c>
      <c r="C413" s="82">
        <v>50199</v>
      </c>
      <c r="D413" s="83" t="s">
        <v>285</v>
      </c>
      <c r="E413" s="84">
        <v>30199</v>
      </c>
      <c r="F413" s="85" t="s">
        <v>285</v>
      </c>
      <c r="G413" s="89">
        <f t="shared" si="11"/>
        <v>69.335999999999999</v>
      </c>
      <c r="H413" s="90"/>
      <c r="I413" s="90">
        <v>69.335999999999999</v>
      </c>
      <c r="J413" s="3"/>
      <c r="K413" s="3"/>
      <c r="L413" s="3"/>
    </row>
    <row r="414" spans="1:12" ht="24.95" customHeight="1">
      <c r="A414" s="80">
        <v>224</v>
      </c>
      <c r="B414" s="88" t="s">
        <v>239</v>
      </c>
      <c r="C414" s="82"/>
      <c r="D414" s="83"/>
      <c r="E414" s="84"/>
      <c r="F414" s="85"/>
      <c r="G414" s="89">
        <f t="shared" si="11"/>
        <v>123</v>
      </c>
      <c r="H414" s="90">
        <f>SUM(H415)</f>
        <v>0</v>
      </c>
      <c r="I414" s="90">
        <f>SUM(I415)</f>
        <v>123</v>
      </c>
      <c r="J414" s="3"/>
      <c r="K414" s="3"/>
      <c r="L414" s="3"/>
    </row>
    <row r="415" spans="1:12" ht="24.95" customHeight="1">
      <c r="A415" s="80">
        <v>22402</v>
      </c>
      <c r="B415" s="88" t="s">
        <v>240</v>
      </c>
      <c r="C415" s="82"/>
      <c r="D415" s="83"/>
      <c r="E415" s="84"/>
      <c r="F415" s="85"/>
      <c r="G415" s="89">
        <f t="shared" si="11"/>
        <v>123</v>
      </c>
      <c r="H415" s="90">
        <f>SUM(H416:H419)</f>
        <v>0</v>
      </c>
      <c r="I415" s="90">
        <f>SUM(I416:I419)</f>
        <v>123</v>
      </c>
      <c r="J415" s="3"/>
      <c r="K415" s="3"/>
      <c r="L415" s="3"/>
    </row>
    <row r="416" spans="1:12" ht="24.95" customHeight="1">
      <c r="A416" s="318">
        <v>2240299</v>
      </c>
      <c r="B416" s="287" t="s">
        <v>241</v>
      </c>
      <c r="C416" s="82">
        <v>50201</v>
      </c>
      <c r="D416" s="83" t="s">
        <v>286</v>
      </c>
      <c r="E416" s="84">
        <v>30201</v>
      </c>
      <c r="F416" s="85" t="s">
        <v>287</v>
      </c>
      <c r="G416" s="89">
        <f t="shared" si="11"/>
        <v>2</v>
      </c>
      <c r="H416" s="90"/>
      <c r="I416" s="90">
        <v>2</v>
      </c>
      <c r="J416" s="3"/>
      <c r="K416" s="3"/>
      <c r="L416" s="3"/>
    </row>
    <row r="417" spans="1:12" ht="24.95" customHeight="1">
      <c r="A417" s="319"/>
      <c r="B417" s="285"/>
      <c r="C417" s="82">
        <v>50205</v>
      </c>
      <c r="D417" s="83" t="s">
        <v>327</v>
      </c>
      <c r="E417" s="84">
        <v>30227</v>
      </c>
      <c r="F417" s="85" t="s">
        <v>327</v>
      </c>
      <c r="G417" s="89">
        <f>SUM(H417:I417)</f>
        <v>98</v>
      </c>
      <c r="H417" s="90"/>
      <c r="I417" s="90">
        <v>98</v>
      </c>
      <c r="J417" s="3"/>
      <c r="K417" s="3"/>
      <c r="L417" s="3"/>
    </row>
    <row r="418" spans="1:12" ht="24.95" customHeight="1">
      <c r="A418" s="319"/>
      <c r="B418" s="285"/>
      <c r="C418" s="82">
        <v>50209</v>
      </c>
      <c r="D418" s="83" t="s">
        <v>314</v>
      </c>
      <c r="E418" s="84">
        <v>30213</v>
      </c>
      <c r="F418" s="85" t="s">
        <v>314</v>
      </c>
      <c r="G418" s="89">
        <f>SUM(H418:I418)</f>
        <v>3</v>
      </c>
      <c r="H418" s="90"/>
      <c r="I418" s="90">
        <v>3</v>
      </c>
      <c r="J418" s="3"/>
      <c r="K418" s="3"/>
      <c r="L418" s="3"/>
    </row>
    <row r="419" spans="1:12" ht="24.95" customHeight="1">
      <c r="A419" s="320"/>
      <c r="B419" s="286"/>
      <c r="C419" s="82">
        <v>50299</v>
      </c>
      <c r="D419" s="83" t="s">
        <v>316</v>
      </c>
      <c r="E419" s="84">
        <v>30299</v>
      </c>
      <c r="F419" s="85" t="s">
        <v>316</v>
      </c>
      <c r="G419" s="89">
        <f>SUM(H419:I419)</f>
        <v>20</v>
      </c>
      <c r="H419" s="90"/>
      <c r="I419" s="90">
        <v>20</v>
      </c>
      <c r="J419" s="3"/>
      <c r="K419" s="3"/>
      <c r="L419" s="3"/>
    </row>
    <row r="420" spans="1:12" ht="24.95" customHeight="1">
      <c r="A420" s="362" t="s">
        <v>34</v>
      </c>
      <c r="B420" s="363"/>
      <c r="C420" s="241"/>
      <c r="D420" s="364"/>
      <c r="E420" s="241"/>
      <c r="F420" s="365"/>
      <c r="G420" s="210">
        <f>SUM(H420:I420)</f>
        <v>79756.216209000006</v>
      </c>
      <c r="H420" s="211">
        <f>H5+H118+H130+H216+H235+H305+H349+H352+H385+H411+H414</f>
        <v>26617.179622</v>
      </c>
      <c r="I420" s="211">
        <f>I5+I118+I130+I216+I235+I305+I349+I352+I385+I411+I414</f>
        <v>53139.036587000002</v>
      </c>
      <c r="J420" s="3"/>
      <c r="K420" s="3"/>
      <c r="L420" s="3"/>
    </row>
    <row r="421" spans="1:12" ht="20.100000000000001" customHeight="1"/>
    <row r="422" spans="1:12" ht="20.100000000000001" customHeight="1"/>
    <row r="423" spans="1:12" ht="20.100000000000001" customHeight="1"/>
    <row r="424" spans="1:12" ht="20.100000000000001" customHeight="1"/>
    <row r="425" spans="1:12" ht="20.100000000000001" customHeight="1"/>
    <row r="426" spans="1:12" ht="20.100000000000001" customHeight="1"/>
    <row r="427" spans="1:12" ht="20.100000000000001" customHeight="1"/>
    <row r="428" spans="1:12" ht="20.100000000000001" customHeight="1"/>
    <row r="429" spans="1:12" ht="20.100000000000001" customHeight="1"/>
  </sheetData>
  <mergeCells count="170">
    <mergeCell ref="A1:L1"/>
    <mergeCell ref="K2:L2"/>
    <mergeCell ref="A3:B3"/>
    <mergeCell ref="C3:D3"/>
    <mergeCell ref="E3:F3"/>
    <mergeCell ref="A420:F420"/>
    <mergeCell ref="A7:A8"/>
    <mergeCell ref="A11:A36"/>
    <mergeCell ref="A37:A47"/>
    <mergeCell ref="A48:A67"/>
    <mergeCell ref="A70:A73"/>
    <mergeCell ref="A75:A86"/>
    <mergeCell ref="A92:A98"/>
    <mergeCell ref="A99:A106"/>
    <mergeCell ref="A108:A109"/>
    <mergeCell ref="A111:A112"/>
    <mergeCell ref="A115:A117"/>
    <mergeCell ref="A120:A121"/>
    <mergeCell ref="A123:A129"/>
    <mergeCell ref="A132:A155"/>
    <mergeCell ref="A156:A173"/>
    <mergeCell ref="A174:A190"/>
    <mergeCell ref="A191:A203"/>
    <mergeCell ref="A205:A215"/>
    <mergeCell ref="A219:A234"/>
    <mergeCell ref="A237:A238"/>
    <mergeCell ref="A241:A254"/>
    <mergeCell ref="A256:A258"/>
    <mergeCell ref="A260:A262"/>
    <mergeCell ref="A263:A266"/>
    <mergeCell ref="A267:A269"/>
    <mergeCell ref="A274:A276"/>
    <mergeCell ref="A278:A281"/>
    <mergeCell ref="A283:A285"/>
    <mergeCell ref="A294:A297"/>
    <mergeCell ref="A303:A304"/>
    <mergeCell ref="A307:A332"/>
    <mergeCell ref="A334:A338"/>
    <mergeCell ref="A340:A345"/>
    <mergeCell ref="A354:A357"/>
    <mergeCell ref="A358:A375"/>
    <mergeCell ref="A377:A378"/>
    <mergeCell ref="A380:A381"/>
    <mergeCell ref="A383:A384"/>
    <mergeCell ref="A387:A398"/>
    <mergeCell ref="A399:A401"/>
    <mergeCell ref="A403:A406"/>
    <mergeCell ref="A416:A419"/>
    <mergeCell ref="B7:B8"/>
    <mergeCell ref="B11:B36"/>
    <mergeCell ref="B37:B47"/>
    <mergeCell ref="B48:B67"/>
    <mergeCell ref="B70:B73"/>
    <mergeCell ref="B75:B86"/>
    <mergeCell ref="B92:B98"/>
    <mergeCell ref="B99:B106"/>
    <mergeCell ref="B108:B109"/>
    <mergeCell ref="B111:B112"/>
    <mergeCell ref="B115:B117"/>
    <mergeCell ref="B120:B121"/>
    <mergeCell ref="B123:B129"/>
    <mergeCell ref="B132:B155"/>
    <mergeCell ref="B156:B173"/>
    <mergeCell ref="B174:B190"/>
    <mergeCell ref="B191:B203"/>
    <mergeCell ref="B205:B215"/>
    <mergeCell ref="B219:B234"/>
    <mergeCell ref="B237:B238"/>
    <mergeCell ref="B241:B254"/>
    <mergeCell ref="B256:B258"/>
    <mergeCell ref="B260:B262"/>
    <mergeCell ref="B263:B266"/>
    <mergeCell ref="B267:B269"/>
    <mergeCell ref="B274:B276"/>
    <mergeCell ref="B278:B281"/>
    <mergeCell ref="B283:B285"/>
    <mergeCell ref="B294:B297"/>
    <mergeCell ref="B303:B304"/>
    <mergeCell ref="B307:B332"/>
    <mergeCell ref="B334:B338"/>
    <mergeCell ref="B340:B345"/>
    <mergeCell ref="B354:B357"/>
    <mergeCell ref="B358:B375"/>
    <mergeCell ref="B377:B378"/>
    <mergeCell ref="B380:B381"/>
    <mergeCell ref="B383:B384"/>
    <mergeCell ref="B387:B398"/>
    <mergeCell ref="B399:B401"/>
    <mergeCell ref="B403:B406"/>
    <mergeCell ref="B416:B419"/>
    <mergeCell ref="C11:C13"/>
    <mergeCell ref="C14:C17"/>
    <mergeCell ref="C20:C29"/>
    <mergeCell ref="C37:C46"/>
    <mergeCell ref="C48:C50"/>
    <mergeCell ref="C51:C53"/>
    <mergeCell ref="C56:C61"/>
    <mergeCell ref="C76:C84"/>
    <mergeCell ref="C92:C94"/>
    <mergeCell ref="C101:C102"/>
    <mergeCell ref="C127:C128"/>
    <mergeCell ref="C132:C137"/>
    <mergeCell ref="C138:C153"/>
    <mergeCell ref="C156:C159"/>
    <mergeCell ref="C160:C172"/>
    <mergeCell ref="C174:C178"/>
    <mergeCell ref="C179:C190"/>
    <mergeCell ref="C191:C194"/>
    <mergeCell ref="C195:C201"/>
    <mergeCell ref="C206:C215"/>
    <mergeCell ref="C220:C221"/>
    <mergeCell ref="C224:C233"/>
    <mergeCell ref="C242:C243"/>
    <mergeCell ref="C244:C253"/>
    <mergeCell ref="C261:C262"/>
    <mergeCell ref="C268:C269"/>
    <mergeCell ref="C279:C280"/>
    <mergeCell ref="C307:C312"/>
    <mergeCell ref="C313:C328"/>
    <mergeCell ref="C329:C331"/>
    <mergeCell ref="C334:C335"/>
    <mergeCell ref="C336:C338"/>
    <mergeCell ref="C359:C361"/>
    <mergeCell ref="C362:C363"/>
    <mergeCell ref="C365:C374"/>
    <mergeCell ref="C383:C384"/>
    <mergeCell ref="C387:C396"/>
    <mergeCell ref="D11:D13"/>
    <mergeCell ref="D14:D17"/>
    <mergeCell ref="D20:D29"/>
    <mergeCell ref="D37:D46"/>
    <mergeCell ref="D48:D50"/>
    <mergeCell ref="D51:D53"/>
    <mergeCell ref="D56:D61"/>
    <mergeCell ref="D76:D84"/>
    <mergeCell ref="D92:D94"/>
    <mergeCell ref="D101:D102"/>
    <mergeCell ref="D127:D128"/>
    <mergeCell ref="D132:D137"/>
    <mergeCell ref="D138:D153"/>
    <mergeCell ref="D156:D159"/>
    <mergeCell ref="D160:D172"/>
    <mergeCell ref="D174:D178"/>
    <mergeCell ref="D179:D190"/>
    <mergeCell ref="D191:D194"/>
    <mergeCell ref="D195:D201"/>
    <mergeCell ref="D206:D215"/>
    <mergeCell ref="D220:D221"/>
    <mergeCell ref="D224:D233"/>
    <mergeCell ref="D242:D243"/>
    <mergeCell ref="K3:K4"/>
    <mergeCell ref="L3:L4"/>
    <mergeCell ref="D359:D361"/>
    <mergeCell ref="D362:D363"/>
    <mergeCell ref="D365:D374"/>
    <mergeCell ref="D383:D384"/>
    <mergeCell ref="D387:D396"/>
    <mergeCell ref="G3:G4"/>
    <mergeCell ref="H3:H4"/>
    <mergeCell ref="I3:I4"/>
    <mergeCell ref="J3:J4"/>
    <mergeCell ref="D244:D253"/>
    <mergeCell ref="D261:D262"/>
    <mergeCell ref="D268:D269"/>
    <mergeCell ref="D279:D280"/>
    <mergeCell ref="D307:D312"/>
    <mergeCell ref="D313:D328"/>
    <mergeCell ref="D329:D331"/>
    <mergeCell ref="D334:D335"/>
    <mergeCell ref="D336:D338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zoomScaleNormal="100" workbookViewId="0">
      <selection activeCell="D12" sqref="D12:F12"/>
    </sheetView>
  </sheetViews>
  <sheetFormatPr defaultColWidth="9" defaultRowHeight="13.5"/>
  <cols>
    <col min="1" max="1" width="14.625" customWidth="1"/>
    <col min="2" max="2" width="17" customWidth="1"/>
    <col min="3" max="3" width="16.875" style="66" customWidth="1"/>
    <col min="4" max="5" width="6.625" customWidth="1"/>
    <col min="6" max="6" width="15.625" customWidth="1"/>
    <col min="7" max="7" width="13.875" style="21" customWidth="1"/>
    <col min="8" max="9" width="13.5" style="1" customWidth="1"/>
  </cols>
  <sheetData>
    <row r="1" spans="1:9" ht="36.950000000000003" customHeight="1">
      <c r="A1" s="246" t="s">
        <v>432</v>
      </c>
      <c r="B1" s="246"/>
      <c r="C1" s="247"/>
      <c r="D1" s="246"/>
      <c r="E1" s="246"/>
      <c r="F1" s="246"/>
      <c r="G1" s="247"/>
      <c r="H1" s="246"/>
      <c r="I1" s="246"/>
    </row>
    <row r="2" spans="1:9" ht="18" customHeight="1">
      <c r="A2" s="375" t="s">
        <v>1</v>
      </c>
      <c r="B2" s="375"/>
      <c r="C2" s="375"/>
      <c r="D2" s="375"/>
      <c r="E2" s="375"/>
      <c r="F2" s="375"/>
      <c r="G2" s="375"/>
      <c r="H2" s="375"/>
      <c r="I2" s="375"/>
    </row>
    <row r="3" spans="1:9" ht="24.95" customHeight="1">
      <c r="A3" s="244" t="s">
        <v>2</v>
      </c>
      <c r="B3" s="244"/>
      <c r="C3" s="245"/>
      <c r="D3" s="244" t="s">
        <v>3</v>
      </c>
      <c r="E3" s="244"/>
      <c r="F3" s="244"/>
      <c r="G3" s="245"/>
      <c r="H3" s="244"/>
      <c r="I3" s="244"/>
    </row>
    <row r="4" spans="1:9" ht="50.1" customHeight="1">
      <c r="A4" s="244" t="s">
        <v>4</v>
      </c>
      <c r="B4" s="244"/>
      <c r="C4" s="22" t="s">
        <v>5</v>
      </c>
      <c r="D4" s="244" t="s">
        <v>4</v>
      </c>
      <c r="E4" s="244"/>
      <c r="F4" s="244"/>
      <c r="G4" s="22" t="s">
        <v>34</v>
      </c>
      <c r="H4" s="67" t="s">
        <v>433</v>
      </c>
      <c r="I4" s="67" t="s">
        <v>434</v>
      </c>
    </row>
    <row r="5" spans="1:9" s="20" customFormat="1" ht="24.95" customHeight="1">
      <c r="A5" s="372" t="s">
        <v>435</v>
      </c>
      <c r="B5" s="373"/>
      <c r="C5" s="68">
        <f>SUM(C6:C8)</f>
        <v>73356.216209999999</v>
      </c>
      <c r="D5" s="372" t="s">
        <v>436</v>
      </c>
      <c r="E5" s="374"/>
      <c r="F5" s="373"/>
      <c r="G5" s="24">
        <f>SUM(G6:G22)</f>
        <v>73356.216209999999</v>
      </c>
      <c r="H5" s="24">
        <f>SUM(H6:H22)</f>
        <v>60759.716209999999</v>
      </c>
      <c r="I5" s="24">
        <f>SUM(I6:I22)</f>
        <v>12596.5</v>
      </c>
    </row>
    <row r="6" spans="1:9" ht="24.95" customHeight="1">
      <c r="A6" s="243" t="s">
        <v>437</v>
      </c>
      <c r="B6" s="243"/>
      <c r="C6" s="22">
        <v>60759.716209999999</v>
      </c>
      <c r="D6" s="231" t="s">
        <v>7</v>
      </c>
      <c r="E6" s="242"/>
      <c r="F6" s="232"/>
      <c r="G6" s="22">
        <f>SUM(H6:I6)</f>
        <v>11030.134529999999</v>
      </c>
      <c r="H6" s="22">
        <v>11030.134529999999</v>
      </c>
      <c r="I6" s="22"/>
    </row>
    <row r="7" spans="1:9" ht="24.95" customHeight="1">
      <c r="A7" s="243" t="s">
        <v>438</v>
      </c>
      <c r="B7" s="243"/>
      <c r="C7" s="22">
        <v>12596.5</v>
      </c>
      <c r="D7" s="231" t="s">
        <v>9</v>
      </c>
      <c r="E7" s="242"/>
      <c r="F7" s="232"/>
      <c r="G7" s="22">
        <f t="shared" ref="G7:G21" si="0">SUM(H7:I7)</f>
        <v>48.955288000000003</v>
      </c>
      <c r="H7" s="22">
        <v>48.955288000000003</v>
      </c>
      <c r="I7" s="22"/>
    </row>
    <row r="8" spans="1:9" ht="24.95" customHeight="1">
      <c r="A8" s="231" t="s">
        <v>439</v>
      </c>
      <c r="B8" s="232"/>
      <c r="C8" s="22">
        <v>0</v>
      </c>
      <c r="D8" s="231" t="s">
        <v>11</v>
      </c>
      <c r="E8" s="242"/>
      <c r="F8" s="232"/>
      <c r="G8" s="22">
        <f t="shared" si="0"/>
        <v>15168.639289999999</v>
      </c>
      <c r="H8" s="70">
        <v>15168.639289999999</v>
      </c>
      <c r="I8" s="22"/>
    </row>
    <row r="9" spans="1:9" ht="24.95" customHeight="1">
      <c r="A9" s="235"/>
      <c r="B9" s="237"/>
      <c r="C9" s="22"/>
      <c r="D9" s="231" t="s">
        <v>440</v>
      </c>
      <c r="E9" s="242"/>
      <c r="F9" s="232"/>
      <c r="G9" s="22">
        <f t="shared" si="0"/>
        <v>0</v>
      </c>
      <c r="H9" s="70"/>
      <c r="I9" s="22"/>
    </row>
    <row r="10" spans="1:9" ht="24.95" customHeight="1">
      <c r="A10" s="235"/>
      <c r="B10" s="237"/>
      <c r="C10" s="22"/>
      <c r="D10" s="231" t="s">
        <v>441</v>
      </c>
      <c r="E10" s="242"/>
      <c r="F10" s="232"/>
      <c r="G10" s="22">
        <f t="shared" si="0"/>
        <v>730.67719999999997</v>
      </c>
      <c r="H10" s="70">
        <v>730.67719999999997</v>
      </c>
      <c r="I10" s="22"/>
    </row>
    <row r="11" spans="1:9" ht="24.95" customHeight="1">
      <c r="A11" s="235"/>
      <c r="B11" s="237"/>
      <c r="C11" s="22"/>
      <c r="D11" s="231" t="s">
        <v>442</v>
      </c>
      <c r="E11" s="242"/>
      <c r="F11" s="232"/>
      <c r="G11" s="22">
        <f t="shared" si="0"/>
        <v>5315.66273</v>
      </c>
      <c r="H11" s="70">
        <v>5315.66273</v>
      </c>
      <c r="I11" s="22"/>
    </row>
    <row r="12" spans="1:9" ht="24.95" customHeight="1">
      <c r="A12" s="235"/>
      <c r="B12" s="237"/>
      <c r="C12" s="22"/>
      <c r="D12" s="231" t="s">
        <v>596</v>
      </c>
      <c r="E12" s="242"/>
      <c r="F12" s="232"/>
      <c r="G12" s="22">
        <f t="shared" si="0"/>
        <v>4936.4901680000003</v>
      </c>
      <c r="H12" s="70">
        <f>4936.490168</f>
        <v>4936.4901680000003</v>
      </c>
      <c r="I12" s="22"/>
    </row>
    <row r="13" spans="1:9" ht="24.95" customHeight="1">
      <c r="A13" s="235"/>
      <c r="B13" s="237"/>
      <c r="C13" s="22"/>
      <c r="D13" s="231" t="s">
        <v>443</v>
      </c>
      <c r="E13" s="242"/>
      <c r="F13" s="232"/>
      <c r="G13" s="22">
        <f t="shared" si="0"/>
        <v>300</v>
      </c>
      <c r="H13" s="70">
        <v>300</v>
      </c>
      <c r="I13" s="22"/>
    </row>
    <row r="14" spans="1:9" ht="24.95" customHeight="1">
      <c r="A14" s="243"/>
      <c r="B14" s="243"/>
      <c r="C14" s="22"/>
      <c r="D14" s="231" t="s">
        <v>444</v>
      </c>
      <c r="E14" s="242"/>
      <c r="F14" s="232"/>
      <c r="G14" s="22">
        <f t="shared" si="0"/>
        <v>19816.634004</v>
      </c>
      <c r="H14" s="22">
        <v>7220.1340039999995</v>
      </c>
      <c r="I14" s="22">
        <v>12596.5</v>
      </c>
    </row>
    <row r="15" spans="1:9" ht="24.95" customHeight="1">
      <c r="A15" s="243"/>
      <c r="B15" s="243"/>
      <c r="C15" s="22"/>
      <c r="D15" s="231" t="s">
        <v>445</v>
      </c>
      <c r="E15" s="242"/>
      <c r="F15" s="232"/>
      <c r="G15" s="22">
        <f t="shared" si="0"/>
        <v>15816.687</v>
      </c>
      <c r="H15" s="70">
        <v>15816.687</v>
      </c>
      <c r="I15" s="22"/>
    </row>
    <row r="16" spans="1:9" ht="24.95" customHeight="1">
      <c r="A16" s="243"/>
      <c r="B16" s="243"/>
      <c r="C16" s="22"/>
      <c r="D16" s="231" t="s">
        <v>446</v>
      </c>
      <c r="E16" s="242"/>
      <c r="F16" s="232"/>
      <c r="G16" s="22">
        <f t="shared" si="0"/>
        <v>69.335999999999999</v>
      </c>
      <c r="H16" s="22">
        <v>69.335999999999999</v>
      </c>
      <c r="I16" s="22"/>
    </row>
    <row r="17" spans="1:9" ht="24.95" customHeight="1">
      <c r="A17" s="243"/>
      <c r="B17" s="243"/>
      <c r="C17" s="70"/>
      <c r="D17" s="231" t="s">
        <v>447</v>
      </c>
      <c r="E17" s="242"/>
      <c r="F17" s="232"/>
      <c r="G17" s="22">
        <f t="shared" si="0"/>
        <v>123</v>
      </c>
      <c r="H17" s="22">
        <v>123</v>
      </c>
      <c r="I17" s="22"/>
    </row>
    <row r="18" spans="1:9" ht="24.95" customHeight="1">
      <c r="A18" s="243"/>
      <c r="B18" s="243"/>
      <c r="C18" s="70"/>
      <c r="D18" s="231" t="s">
        <v>448</v>
      </c>
      <c r="E18" s="242"/>
      <c r="F18" s="232"/>
      <c r="G18" s="22">
        <f t="shared" si="0"/>
        <v>0</v>
      </c>
      <c r="H18" s="22"/>
      <c r="I18" s="22"/>
    </row>
    <row r="19" spans="1:9" ht="24.95" customHeight="1">
      <c r="A19" s="243"/>
      <c r="B19" s="243"/>
      <c r="C19" s="70"/>
      <c r="D19" s="235"/>
      <c r="E19" s="236"/>
      <c r="F19" s="237"/>
      <c r="G19" s="22">
        <f t="shared" si="0"/>
        <v>0</v>
      </c>
      <c r="H19" s="22"/>
      <c r="I19" s="22"/>
    </row>
    <row r="20" spans="1:9" ht="24.95" customHeight="1">
      <c r="A20" s="235"/>
      <c r="B20" s="237"/>
      <c r="C20" s="70"/>
      <c r="D20" s="235"/>
      <c r="E20" s="236"/>
      <c r="F20" s="237"/>
      <c r="G20" s="22">
        <f t="shared" si="0"/>
        <v>0</v>
      </c>
      <c r="H20" s="22"/>
      <c r="I20" s="22"/>
    </row>
    <row r="21" spans="1:9" ht="24.95" customHeight="1">
      <c r="A21" s="235"/>
      <c r="B21" s="237"/>
      <c r="C21" s="70"/>
      <c r="D21" s="235"/>
      <c r="E21" s="236"/>
      <c r="F21" s="237"/>
      <c r="G21" s="22">
        <f t="shared" si="0"/>
        <v>0</v>
      </c>
      <c r="H21" s="22"/>
      <c r="I21" s="22"/>
    </row>
    <row r="22" spans="1:9" ht="24.95" customHeight="1">
      <c r="A22" s="235"/>
      <c r="B22" s="237"/>
      <c r="C22" s="70"/>
      <c r="D22" s="235"/>
      <c r="E22" s="236"/>
      <c r="F22" s="237"/>
      <c r="G22" s="22"/>
      <c r="H22" s="22"/>
      <c r="I22" s="22"/>
    </row>
    <row r="23" spans="1:9" ht="24.95" customHeight="1">
      <c r="A23" s="372" t="s">
        <v>449</v>
      </c>
      <c r="B23" s="373"/>
      <c r="C23" s="70"/>
      <c r="D23" s="372" t="s">
        <v>450</v>
      </c>
      <c r="E23" s="374"/>
      <c r="F23" s="373"/>
      <c r="G23" s="22"/>
      <c r="H23" s="22"/>
      <c r="I23" s="22"/>
    </row>
    <row r="24" spans="1:9" ht="24.95" customHeight="1">
      <c r="A24" s="235" t="s">
        <v>451</v>
      </c>
      <c r="B24" s="237"/>
      <c r="C24" s="70"/>
      <c r="D24" s="235"/>
      <c r="E24" s="236"/>
      <c r="F24" s="237"/>
      <c r="G24" s="22"/>
      <c r="H24" s="22"/>
      <c r="I24" s="22"/>
    </row>
    <row r="25" spans="1:9" ht="24.95" customHeight="1">
      <c r="A25" s="235" t="s">
        <v>452</v>
      </c>
      <c r="B25" s="237"/>
      <c r="C25" s="70"/>
      <c r="D25" s="235"/>
      <c r="E25" s="236"/>
      <c r="F25" s="237"/>
      <c r="G25" s="22"/>
      <c r="H25" s="22"/>
      <c r="I25" s="22"/>
    </row>
    <row r="26" spans="1:9" ht="24.95" customHeight="1">
      <c r="A26" s="235"/>
      <c r="B26" s="237"/>
      <c r="C26" s="70"/>
      <c r="D26" s="235"/>
      <c r="E26" s="236"/>
      <c r="F26" s="237"/>
      <c r="G26" s="22"/>
      <c r="H26" s="22"/>
      <c r="I26" s="22"/>
    </row>
    <row r="27" spans="1:9" ht="24.95" customHeight="1">
      <c r="A27" s="235"/>
      <c r="B27" s="237"/>
      <c r="C27" s="70"/>
      <c r="D27" s="235"/>
      <c r="E27" s="236"/>
      <c r="F27" s="237"/>
      <c r="G27" s="22"/>
      <c r="H27" s="22"/>
      <c r="I27" s="22"/>
    </row>
    <row r="28" spans="1:9" ht="24.95" customHeight="1">
      <c r="A28" s="235"/>
      <c r="B28" s="237"/>
      <c r="C28" s="70"/>
      <c r="D28" s="235"/>
      <c r="E28" s="236"/>
      <c r="F28" s="237"/>
      <c r="G28" s="22"/>
      <c r="H28" s="22"/>
      <c r="I28" s="22"/>
    </row>
    <row r="29" spans="1:9" ht="24.95" customHeight="1">
      <c r="A29" s="235"/>
      <c r="B29" s="237"/>
      <c r="C29" s="70"/>
      <c r="D29" s="235"/>
      <c r="E29" s="236"/>
      <c r="F29" s="237"/>
      <c r="G29" s="22"/>
      <c r="H29" s="22"/>
      <c r="I29" s="22"/>
    </row>
    <row r="30" spans="1:9" ht="24.95" customHeight="1">
      <c r="A30" s="239"/>
      <c r="B30" s="240"/>
      <c r="C30" s="70"/>
      <c r="D30" s="239"/>
      <c r="E30" s="241"/>
      <c r="F30" s="240"/>
      <c r="G30" s="22"/>
      <c r="H30" s="22"/>
      <c r="I30" s="22"/>
    </row>
    <row r="31" spans="1:9" ht="24.95" customHeight="1">
      <c r="A31" s="231"/>
      <c r="B31" s="232"/>
      <c r="C31" s="70"/>
      <c r="D31" s="235"/>
      <c r="E31" s="236"/>
      <c r="F31" s="237"/>
      <c r="G31" s="22"/>
      <c r="H31" s="22"/>
      <c r="I31" s="22"/>
    </row>
    <row r="32" spans="1:9" ht="24.95" customHeight="1">
      <c r="A32" s="231"/>
      <c r="B32" s="232"/>
      <c r="C32" s="70"/>
      <c r="D32" s="235"/>
      <c r="E32" s="236"/>
      <c r="F32" s="237"/>
      <c r="G32" s="22"/>
      <c r="H32" s="22"/>
      <c r="I32" s="22"/>
    </row>
    <row r="33" spans="1:9" s="20" customFormat="1" ht="24.95" customHeight="1">
      <c r="A33" s="239" t="s">
        <v>30</v>
      </c>
      <c r="B33" s="240"/>
      <c r="C33" s="68">
        <f>C5+C23</f>
        <v>73356.216209999999</v>
      </c>
      <c r="D33" s="239" t="s">
        <v>31</v>
      </c>
      <c r="E33" s="241"/>
      <c r="F33" s="240"/>
      <c r="G33" s="24">
        <f>G5+G23</f>
        <v>73356.216209999999</v>
      </c>
      <c r="H33" s="24">
        <f>H5+H23</f>
        <v>60759.716209999999</v>
      </c>
      <c r="I33" s="24">
        <f>I5+I23</f>
        <v>12596.5</v>
      </c>
    </row>
  </sheetData>
  <mergeCells count="64">
    <mergeCell ref="A1:I1"/>
    <mergeCell ref="A2:I2"/>
    <mergeCell ref="A3:C3"/>
    <mergeCell ref="D3:I3"/>
    <mergeCell ref="A4:B4"/>
    <mergeCell ref="D4:F4"/>
    <mergeCell ref="A5:B5"/>
    <mergeCell ref="D5:F5"/>
    <mergeCell ref="A6:B6"/>
    <mergeCell ref="D6:F6"/>
    <mergeCell ref="A7:B7"/>
    <mergeCell ref="D7:F7"/>
    <mergeCell ref="A8:B8"/>
    <mergeCell ref="D8:F8"/>
    <mergeCell ref="A9:B9"/>
    <mergeCell ref="D9:F9"/>
    <mergeCell ref="A10:B10"/>
    <mergeCell ref="D10:F10"/>
    <mergeCell ref="A11:B11"/>
    <mergeCell ref="D11:F11"/>
    <mergeCell ref="A12:B12"/>
    <mergeCell ref="D12:F12"/>
    <mergeCell ref="A13:B13"/>
    <mergeCell ref="D13:F13"/>
    <mergeCell ref="A14:B14"/>
    <mergeCell ref="D14:F14"/>
    <mergeCell ref="A15:B15"/>
    <mergeCell ref="D15:F15"/>
    <mergeCell ref="A16:B16"/>
    <mergeCell ref="D16:F16"/>
    <mergeCell ref="A17:B17"/>
    <mergeCell ref="D17:F17"/>
    <mergeCell ref="A18:B18"/>
    <mergeCell ref="D18:F18"/>
    <mergeCell ref="A19:B19"/>
    <mergeCell ref="D19:F19"/>
    <mergeCell ref="A20:B20"/>
    <mergeCell ref="D20:F20"/>
    <mergeCell ref="A21:B21"/>
    <mergeCell ref="D21:F21"/>
    <mergeCell ref="A22:B22"/>
    <mergeCell ref="D22:F22"/>
    <mergeCell ref="A23:B23"/>
    <mergeCell ref="D23:F23"/>
    <mergeCell ref="A24:B24"/>
    <mergeCell ref="D24:F24"/>
    <mergeCell ref="A25:B25"/>
    <mergeCell ref="D25:F25"/>
    <mergeCell ref="A26:B26"/>
    <mergeCell ref="D26:F26"/>
    <mergeCell ref="A27:B27"/>
    <mergeCell ref="D27:F27"/>
    <mergeCell ref="A28:B28"/>
    <mergeCell ref="D28:F28"/>
    <mergeCell ref="A32:B32"/>
    <mergeCell ref="D32:F32"/>
    <mergeCell ref="A33:B33"/>
    <mergeCell ref="D33:F33"/>
    <mergeCell ref="A29:B29"/>
    <mergeCell ref="D29:F29"/>
    <mergeCell ref="A30:B30"/>
    <mergeCell ref="D30:F30"/>
    <mergeCell ref="A31:B31"/>
    <mergeCell ref="D31:F31"/>
  </mergeCells>
  <phoneticPr fontId="24" type="noConversion"/>
  <printOptions horizontalCentered="1"/>
  <pageMargins left="0.196527777777778" right="0.196527777777778" top="0.74791666666666701" bottom="0.74791666666666701" header="0.31388888888888899" footer="0.31388888888888899"/>
  <pageSetup paperSize="9" scale="84" orientation="portrait" horizontalDpi="2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4"/>
  <sheetViews>
    <sheetView workbookViewId="0">
      <pane ySplit="4" topLeftCell="A5" activePane="bottomLeft" state="frozen"/>
      <selection pane="bottomLeft" activeCell="C16" sqref="C16"/>
    </sheetView>
  </sheetViews>
  <sheetFormatPr defaultColWidth="9" defaultRowHeight="13.5"/>
  <cols>
    <col min="1" max="1" width="11" style="37" customWidth="1"/>
    <col min="2" max="2" width="43.75" style="38" customWidth="1"/>
    <col min="3" max="3" width="13.25" style="39" customWidth="1"/>
    <col min="4" max="4" width="15.625" style="40" customWidth="1"/>
    <col min="5" max="5" width="11.5" style="40" customWidth="1"/>
    <col min="6" max="6" width="16.375" style="40" customWidth="1"/>
    <col min="7" max="7" width="13.125" style="40" customWidth="1"/>
    <col min="8" max="8" width="16.125" style="41" customWidth="1"/>
    <col min="9" max="16384" width="9" style="6"/>
  </cols>
  <sheetData>
    <row r="1" spans="1:8" ht="32.25" customHeight="1">
      <c r="A1" s="379" t="s">
        <v>453</v>
      </c>
      <c r="B1" s="379"/>
      <c r="C1" s="380"/>
      <c r="D1" s="380"/>
      <c r="E1" s="380"/>
      <c r="F1" s="380"/>
      <c r="G1" s="380"/>
      <c r="H1" s="381"/>
    </row>
    <row r="2" spans="1:8" ht="23.25" customHeight="1">
      <c r="G2" s="382" t="s">
        <v>1</v>
      </c>
      <c r="H2" s="383"/>
    </row>
    <row r="3" spans="1:8" s="34" customFormat="1" ht="23.1" customHeight="1">
      <c r="A3" s="384" t="s">
        <v>33</v>
      </c>
      <c r="B3" s="384"/>
      <c r="C3" s="378" t="s">
        <v>454</v>
      </c>
      <c r="D3" s="378" t="s">
        <v>455</v>
      </c>
      <c r="E3" s="378"/>
      <c r="F3" s="378"/>
      <c r="G3" s="378" t="s">
        <v>456</v>
      </c>
      <c r="H3" s="385"/>
    </row>
    <row r="4" spans="1:8" s="34" customFormat="1" ht="24.95" customHeight="1">
      <c r="A4" s="43" t="s">
        <v>44</v>
      </c>
      <c r="B4" s="43" t="s">
        <v>45</v>
      </c>
      <c r="C4" s="378"/>
      <c r="D4" s="15" t="s">
        <v>457</v>
      </c>
      <c r="E4" s="15" t="s">
        <v>245</v>
      </c>
      <c r="F4" s="15" t="s">
        <v>246</v>
      </c>
      <c r="G4" s="15" t="s">
        <v>458</v>
      </c>
      <c r="H4" s="44" t="s">
        <v>459</v>
      </c>
    </row>
    <row r="5" spans="1:8" s="35" customFormat="1" ht="14.1" customHeight="1">
      <c r="A5" s="45" t="s">
        <v>48</v>
      </c>
      <c r="B5" s="46" t="s">
        <v>49</v>
      </c>
      <c r="C5" s="47">
        <f>C6+C9+C13+C17+C19+C21+C23+C25+C28+C30</f>
        <v>11534.41467</v>
      </c>
      <c r="D5" s="48">
        <f>D6+D9+D13+D17+D19+D21+D23+D25+D28+D30</f>
        <v>11030.134524999999</v>
      </c>
      <c r="E5" s="48">
        <f>E6+E9+E13+E17+E19+E21+E23+E25+E28+E30</f>
        <v>2786.7201</v>
      </c>
      <c r="F5" s="48">
        <f>D5-E5</f>
        <v>8243.4144250000008</v>
      </c>
      <c r="G5" s="49">
        <f>D5-C5</f>
        <v>-504.28014500000103</v>
      </c>
      <c r="H5" s="50">
        <f>G5/C5</f>
        <v>-4.37196129519766E-2</v>
      </c>
    </row>
    <row r="6" spans="1:8" s="35" customFormat="1" ht="14.1" customHeight="1">
      <c r="A6" s="45" t="s">
        <v>251</v>
      </c>
      <c r="B6" s="46" t="s">
        <v>252</v>
      </c>
      <c r="C6" s="47">
        <f>SUM(C7:C8)</f>
        <v>58.832689999999999</v>
      </c>
      <c r="D6" s="48">
        <f>SUM(D7:D8)</f>
        <v>0</v>
      </c>
      <c r="E6" s="48">
        <f>SUM(E7:E8)</f>
        <v>0</v>
      </c>
      <c r="F6" s="48">
        <f>D6-E6</f>
        <v>0</v>
      </c>
      <c r="G6" s="49">
        <f t="shared" ref="G6:G37" si="0">D6-C6</f>
        <v>-58.832689999999999</v>
      </c>
      <c r="H6" s="50">
        <f t="shared" ref="H6:H37" si="1">G6/C6</f>
        <v>-1</v>
      </c>
    </row>
    <row r="7" spans="1:8" s="35" customFormat="1" ht="14.1" customHeight="1">
      <c r="A7" s="45" t="s">
        <v>253</v>
      </c>
      <c r="B7" s="46" t="s">
        <v>53</v>
      </c>
      <c r="C7" s="47">
        <v>53.765999999999998</v>
      </c>
      <c r="D7" s="51"/>
      <c r="E7" s="49"/>
      <c r="F7" s="48">
        <f>D7-E7</f>
        <v>0</v>
      </c>
      <c r="G7" s="49">
        <f t="shared" si="0"/>
        <v>-53.765999999999998</v>
      </c>
      <c r="H7" s="50">
        <f t="shared" si="1"/>
        <v>-1</v>
      </c>
    </row>
    <row r="8" spans="1:8" s="35" customFormat="1" ht="14.1" customHeight="1">
      <c r="A8" s="45" t="s">
        <v>260</v>
      </c>
      <c r="B8" s="46" t="s">
        <v>460</v>
      </c>
      <c r="C8" s="52">
        <v>5.0666900000000004</v>
      </c>
      <c r="D8" s="51"/>
      <c r="E8" s="49"/>
      <c r="F8" s="48">
        <f>D8-E8</f>
        <v>0</v>
      </c>
      <c r="G8" s="49">
        <f t="shared" si="0"/>
        <v>-5.0666900000000004</v>
      </c>
      <c r="H8" s="50">
        <f t="shared" si="1"/>
        <v>-1</v>
      </c>
    </row>
    <row r="9" spans="1:8" s="35" customFormat="1" ht="14.1" customHeight="1">
      <c r="A9" s="45" t="s">
        <v>50</v>
      </c>
      <c r="B9" s="46" t="s">
        <v>51</v>
      </c>
      <c r="C9" s="52">
        <f>SUM(C10:C12)</f>
        <v>8967.8620449999999</v>
      </c>
      <c r="D9" s="53">
        <f>SUM(D10:D12)</f>
        <v>6108.4735250000003</v>
      </c>
      <c r="E9" s="53">
        <f>SUM(E10:E12)</f>
        <v>2402.1556999999998</v>
      </c>
      <c r="F9" s="48">
        <f t="shared" ref="F9:F39" si="2">D9-E9</f>
        <v>3706.3178250000001</v>
      </c>
      <c r="G9" s="49">
        <f t="shared" si="0"/>
        <v>-2859.38852</v>
      </c>
      <c r="H9" s="50">
        <f t="shared" si="1"/>
        <v>-0.31884840619222499</v>
      </c>
    </row>
    <row r="10" spans="1:8" s="35" customFormat="1" ht="14.1" customHeight="1">
      <c r="A10" s="45" t="s">
        <v>52</v>
      </c>
      <c r="B10" s="46" t="s">
        <v>53</v>
      </c>
      <c r="C10" s="52">
        <v>2413.645982</v>
      </c>
      <c r="D10" s="51">
        <v>2233.5005000000001</v>
      </c>
      <c r="E10" s="49">
        <v>2233.5005000000001</v>
      </c>
      <c r="F10" s="48">
        <f t="shared" si="2"/>
        <v>0</v>
      </c>
      <c r="G10" s="49">
        <f t="shared" si="0"/>
        <v>-180.14548199999999</v>
      </c>
      <c r="H10" s="50">
        <f t="shared" si="1"/>
        <v>-7.4636248788535003E-2</v>
      </c>
    </row>
    <row r="11" spans="1:8" s="35" customFormat="1" ht="14.1" customHeight="1">
      <c r="A11" s="45" t="s">
        <v>54</v>
      </c>
      <c r="B11" s="46" t="s">
        <v>55</v>
      </c>
      <c r="C11" s="52">
        <v>165.51096799999999</v>
      </c>
      <c r="D11" s="51">
        <v>144.86160000000001</v>
      </c>
      <c r="E11" s="49">
        <v>144.86160000000001</v>
      </c>
      <c r="F11" s="48">
        <f t="shared" si="2"/>
        <v>0</v>
      </c>
      <c r="G11" s="49">
        <f t="shared" si="0"/>
        <v>-20.649367999999999</v>
      </c>
      <c r="H11" s="50">
        <f t="shared" si="1"/>
        <v>-0.124761326995562</v>
      </c>
    </row>
    <row r="12" spans="1:8" s="35" customFormat="1" ht="14.1" customHeight="1">
      <c r="A12" s="45" t="s">
        <v>56</v>
      </c>
      <c r="B12" s="46" t="s">
        <v>57</v>
      </c>
      <c r="C12" s="52">
        <v>6388.7050950000003</v>
      </c>
      <c r="D12" s="51">
        <v>3730.1114250000001</v>
      </c>
      <c r="E12" s="42">
        <v>23.793600000000001</v>
      </c>
      <c r="F12" s="48">
        <f t="shared" si="2"/>
        <v>3706.3178250000001</v>
      </c>
      <c r="G12" s="49">
        <f t="shared" si="0"/>
        <v>-2658.5936700000002</v>
      </c>
      <c r="H12" s="50">
        <f t="shared" si="1"/>
        <v>-0.41613967626721399</v>
      </c>
    </row>
    <row r="13" spans="1:8" s="35" customFormat="1" ht="14.1" customHeight="1">
      <c r="A13" s="45" t="s">
        <v>58</v>
      </c>
      <c r="B13" s="46" t="s">
        <v>59</v>
      </c>
      <c r="C13" s="52">
        <f>SUM(C14:C16)</f>
        <v>27.364999999999998</v>
      </c>
      <c r="D13" s="53">
        <f>SUM(D14:D16)</f>
        <v>275.27999999999997</v>
      </c>
      <c r="E13" s="53">
        <f>SUM(E14:E16)</f>
        <v>0</v>
      </c>
      <c r="F13" s="48">
        <f t="shared" si="2"/>
        <v>275.27999999999997</v>
      </c>
      <c r="G13" s="49">
        <f t="shared" si="0"/>
        <v>247.91499999999999</v>
      </c>
      <c r="H13" s="50">
        <f t="shared" si="1"/>
        <v>9.0595651379499298</v>
      </c>
    </row>
    <row r="14" spans="1:8" s="35" customFormat="1" ht="14.1" customHeight="1">
      <c r="A14" s="45" t="s">
        <v>332</v>
      </c>
      <c r="B14" s="46" t="s">
        <v>461</v>
      </c>
      <c r="C14" s="52">
        <v>21.495000000000001</v>
      </c>
      <c r="D14" s="51"/>
      <c r="E14" s="49"/>
      <c r="F14" s="48">
        <f t="shared" si="2"/>
        <v>0</v>
      </c>
      <c r="G14" s="49">
        <f t="shared" si="0"/>
        <v>-21.495000000000001</v>
      </c>
      <c r="H14" s="50">
        <f t="shared" si="1"/>
        <v>-1</v>
      </c>
    </row>
    <row r="15" spans="1:8" s="35" customFormat="1" ht="14.1" customHeight="1">
      <c r="A15" s="45" t="s">
        <v>462</v>
      </c>
      <c r="B15" s="46" t="s">
        <v>463</v>
      </c>
      <c r="C15" s="52">
        <v>5.87</v>
      </c>
      <c r="D15" s="51"/>
      <c r="E15" s="49"/>
      <c r="F15" s="48">
        <f t="shared" si="2"/>
        <v>0</v>
      </c>
      <c r="G15" s="49">
        <f t="shared" si="0"/>
        <v>-5.87</v>
      </c>
      <c r="H15" s="50">
        <f t="shared" si="1"/>
        <v>-1</v>
      </c>
    </row>
    <row r="16" spans="1:8" s="35" customFormat="1" ht="14.1" customHeight="1">
      <c r="A16" s="45" t="s">
        <v>60</v>
      </c>
      <c r="B16" s="46" t="s">
        <v>61</v>
      </c>
      <c r="C16" s="52">
        <v>0</v>
      </c>
      <c r="D16" s="51">
        <v>275.27999999999997</v>
      </c>
      <c r="E16" s="49"/>
      <c r="F16" s="48">
        <f t="shared" si="2"/>
        <v>275.27999999999997</v>
      </c>
      <c r="G16" s="49">
        <f t="shared" si="0"/>
        <v>275.27999999999997</v>
      </c>
      <c r="H16" s="50">
        <v>0</v>
      </c>
    </row>
    <row r="17" spans="1:8" s="35" customFormat="1" ht="14.1" customHeight="1">
      <c r="A17" s="45" t="s">
        <v>62</v>
      </c>
      <c r="B17" s="46" t="s">
        <v>63</v>
      </c>
      <c r="C17" s="52">
        <f>C18</f>
        <v>300.13796000000002</v>
      </c>
      <c r="D17" s="53">
        <f>D18</f>
        <v>260.43959999999998</v>
      </c>
      <c r="E17" s="53">
        <f>E18</f>
        <v>209.43960000000001</v>
      </c>
      <c r="F17" s="48">
        <f t="shared" si="2"/>
        <v>51</v>
      </c>
      <c r="G17" s="49">
        <f t="shared" si="0"/>
        <v>-39.698360000000001</v>
      </c>
      <c r="H17" s="50">
        <f t="shared" si="1"/>
        <v>-0.13226704146319901</v>
      </c>
    </row>
    <row r="18" spans="1:8" s="35" customFormat="1" ht="14.1" customHeight="1">
      <c r="A18" s="45" t="s">
        <v>64</v>
      </c>
      <c r="B18" s="46" t="s">
        <v>55</v>
      </c>
      <c r="C18" s="52">
        <v>300.13796000000002</v>
      </c>
      <c r="D18" s="51">
        <v>260.43959999999998</v>
      </c>
      <c r="E18" s="49">
        <v>209.43960000000001</v>
      </c>
      <c r="F18" s="48">
        <f t="shared" si="2"/>
        <v>51</v>
      </c>
      <c r="G18" s="49">
        <f t="shared" si="0"/>
        <v>-39.698360000000001</v>
      </c>
      <c r="H18" s="50">
        <f t="shared" si="1"/>
        <v>-0.13226704146319901</v>
      </c>
    </row>
    <row r="19" spans="1:8" s="35" customFormat="1" ht="14.1" customHeight="1">
      <c r="A19" s="45" t="s">
        <v>65</v>
      </c>
      <c r="B19" s="46" t="s">
        <v>66</v>
      </c>
      <c r="C19" s="52">
        <f>SUM(C20)</f>
        <v>0</v>
      </c>
      <c r="D19" s="53">
        <f>SUM(D20)</f>
        <v>20</v>
      </c>
      <c r="E19" s="53">
        <f>SUM(E20)</f>
        <v>0</v>
      </c>
      <c r="F19" s="48">
        <f t="shared" si="2"/>
        <v>20</v>
      </c>
      <c r="G19" s="49">
        <f t="shared" si="0"/>
        <v>20</v>
      </c>
      <c r="H19" s="50">
        <v>0</v>
      </c>
    </row>
    <row r="20" spans="1:8" s="35" customFormat="1" ht="14.1" customHeight="1">
      <c r="A20" s="45" t="s">
        <v>67</v>
      </c>
      <c r="B20" s="46" t="s">
        <v>68</v>
      </c>
      <c r="C20" s="52"/>
      <c r="D20" s="51">
        <v>20</v>
      </c>
      <c r="E20" s="51"/>
      <c r="F20" s="48">
        <f t="shared" si="2"/>
        <v>20</v>
      </c>
      <c r="G20" s="49">
        <f t="shared" si="0"/>
        <v>20</v>
      </c>
      <c r="H20" s="50">
        <v>0</v>
      </c>
    </row>
    <row r="21" spans="1:8" s="35" customFormat="1" ht="14.1" customHeight="1">
      <c r="A21" s="45" t="s">
        <v>69</v>
      </c>
      <c r="B21" s="46" t="s">
        <v>70</v>
      </c>
      <c r="C21" s="52">
        <f>SUM(C22)</f>
        <v>205.60228799999999</v>
      </c>
      <c r="D21" s="53">
        <f>SUM(D22)</f>
        <v>255</v>
      </c>
      <c r="E21" s="53">
        <f>SUM(E22)</f>
        <v>0</v>
      </c>
      <c r="F21" s="48">
        <f t="shared" si="2"/>
        <v>255</v>
      </c>
      <c r="G21" s="49">
        <f t="shared" si="0"/>
        <v>49.397711999999999</v>
      </c>
      <c r="H21" s="50">
        <f t="shared" si="1"/>
        <v>0.240258571441579</v>
      </c>
    </row>
    <row r="22" spans="1:8" s="35" customFormat="1" ht="14.1" customHeight="1">
      <c r="A22" s="45" t="s">
        <v>71</v>
      </c>
      <c r="B22" s="46" t="s">
        <v>72</v>
      </c>
      <c r="C22" s="52">
        <v>205.60228799999999</v>
      </c>
      <c r="D22" s="51">
        <v>255</v>
      </c>
      <c r="E22" s="49"/>
      <c r="F22" s="48">
        <f t="shared" si="2"/>
        <v>255</v>
      </c>
      <c r="G22" s="49">
        <f t="shared" si="0"/>
        <v>49.397711999999999</v>
      </c>
      <c r="H22" s="50">
        <f t="shared" si="1"/>
        <v>0.240258571441579</v>
      </c>
    </row>
    <row r="23" spans="1:8" s="35" customFormat="1" ht="14.1" customHeight="1">
      <c r="A23" s="45" t="s">
        <v>464</v>
      </c>
      <c r="B23" s="46" t="s">
        <v>465</v>
      </c>
      <c r="C23" s="52">
        <f>SUM(C24)</f>
        <v>10</v>
      </c>
      <c r="D23" s="53">
        <f>SUM(D24)</f>
        <v>0</v>
      </c>
      <c r="E23" s="53">
        <f>SUM(E24)</f>
        <v>0</v>
      </c>
      <c r="F23" s="48">
        <f t="shared" si="2"/>
        <v>0</v>
      </c>
      <c r="G23" s="49">
        <f t="shared" si="0"/>
        <v>-10</v>
      </c>
      <c r="H23" s="50">
        <f t="shared" si="1"/>
        <v>-1</v>
      </c>
    </row>
    <row r="24" spans="1:8" s="35" customFormat="1" ht="14.1" customHeight="1">
      <c r="A24" s="45" t="s">
        <v>466</v>
      </c>
      <c r="B24" s="46" t="s">
        <v>467</v>
      </c>
      <c r="C24" s="52">
        <v>10</v>
      </c>
      <c r="D24" s="51"/>
      <c r="E24" s="51"/>
      <c r="F24" s="48">
        <f t="shared" si="2"/>
        <v>0</v>
      </c>
      <c r="G24" s="49">
        <f t="shared" si="0"/>
        <v>-10</v>
      </c>
      <c r="H24" s="50">
        <f t="shared" si="1"/>
        <v>-1</v>
      </c>
    </row>
    <row r="25" spans="1:8" s="35" customFormat="1" ht="14.1" customHeight="1">
      <c r="A25" s="45" t="s">
        <v>73</v>
      </c>
      <c r="B25" s="46" t="s">
        <v>74</v>
      </c>
      <c r="C25" s="52">
        <f>SUM(C26:C27)</f>
        <v>663.04135799999995</v>
      </c>
      <c r="D25" s="53">
        <f>SUM(D26:D27)</f>
        <v>785.26139999999998</v>
      </c>
      <c r="E25" s="53">
        <f>SUM(E26:E27)</f>
        <v>175.12479999999999</v>
      </c>
      <c r="F25" s="48">
        <f t="shared" si="2"/>
        <v>610.13660000000004</v>
      </c>
      <c r="G25" s="49">
        <f t="shared" si="0"/>
        <v>122.22004200000001</v>
      </c>
      <c r="H25" s="50">
        <f t="shared" si="1"/>
        <v>0.18433245607584001</v>
      </c>
    </row>
    <row r="26" spans="1:8" s="35" customFormat="1" ht="14.1" customHeight="1">
      <c r="A26" s="45" t="s">
        <v>75</v>
      </c>
      <c r="B26" s="46" t="s">
        <v>53</v>
      </c>
      <c r="C26" s="52">
        <v>239.12549999999999</v>
      </c>
      <c r="D26" s="51">
        <v>175.12479999999999</v>
      </c>
      <c r="E26" s="49">
        <v>175.12479999999999</v>
      </c>
      <c r="F26" s="48">
        <f t="shared" si="2"/>
        <v>0</v>
      </c>
      <c r="G26" s="49">
        <f t="shared" si="0"/>
        <v>-64.000699999999995</v>
      </c>
      <c r="H26" s="50">
        <f t="shared" si="1"/>
        <v>-0.26764481412480101</v>
      </c>
    </row>
    <row r="27" spans="1:8" s="35" customFormat="1" ht="14.1" customHeight="1">
      <c r="A27" s="45" t="s">
        <v>76</v>
      </c>
      <c r="B27" s="46" t="s">
        <v>77</v>
      </c>
      <c r="C27" s="52">
        <v>423.91585800000001</v>
      </c>
      <c r="D27" s="51">
        <v>610.13660000000004</v>
      </c>
      <c r="E27" s="51"/>
      <c r="F27" s="48">
        <f t="shared" si="2"/>
        <v>610.13660000000004</v>
      </c>
      <c r="G27" s="49">
        <f t="shared" si="0"/>
        <v>186.220742</v>
      </c>
      <c r="H27" s="50">
        <f t="shared" si="1"/>
        <v>0.439287038891572</v>
      </c>
    </row>
    <row r="28" spans="1:8" s="35" customFormat="1" ht="14.1" customHeight="1">
      <c r="A28" s="45" t="s">
        <v>78</v>
      </c>
      <c r="B28" s="46" t="s">
        <v>79</v>
      </c>
      <c r="C28" s="52">
        <f>SUM(C29)</f>
        <v>1226.393329</v>
      </c>
      <c r="D28" s="53">
        <f>SUM(D29)</f>
        <v>3046.18</v>
      </c>
      <c r="E28" s="53">
        <f>SUM(E29)</f>
        <v>0</v>
      </c>
      <c r="F28" s="48">
        <f t="shared" si="2"/>
        <v>3046.18</v>
      </c>
      <c r="G28" s="49">
        <f t="shared" si="0"/>
        <v>1819.7866710000001</v>
      </c>
      <c r="H28" s="50">
        <f t="shared" si="1"/>
        <v>1.48385238892636</v>
      </c>
    </row>
    <row r="29" spans="1:8" s="35" customFormat="1" ht="14.1" customHeight="1">
      <c r="A29" s="45" t="s">
        <v>80</v>
      </c>
      <c r="B29" s="46" t="s">
        <v>81</v>
      </c>
      <c r="C29" s="52">
        <v>1226.393329</v>
      </c>
      <c r="D29" s="51">
        <v>3046.18</v>
      </c>
      <c r="E29" s="49"/>
      <c r="F29" s="48">
        <f t="shared" si="2"/>
        <v>3046.18</v>
      </c>
      <c r="G29" s="49">
        <f t="shared" si="0"/>
        <v>1819.7866710000001</v>
      </c>
      <c r="H29" s="50">
        <f t="shared" si="1"/>
        <v>1.48385238892636</v>
      </c>
    </row>
    <row r="30" spans="1:8" s="35" customFormat="1" ht="14.1" customHeight="1">
      <c r="A30" s="45" t="s">
        <v>82</v>
      </c>
      <c r="B30" s="46" t="s">
        <v>83</v>
      </c>
      <c r="C30" s="52">
        <f>C31+C32</f>
        <v>75.180000000000007</v>
      </c>
      <c r="D30" s="53">
        <f>D31+D32</f>
        <v>279.5</v>
      </c>
      <c r="E30" s="53">
        <f>E31+E32</f>
        <v>0</v>
      </c>
      <c r="F30" s="48">
        <f t="shared" si="2"/>
        <v>279.5</v>
      </c>
      <c r="G30" s="49">
        <f t="shared" si="0"/>
        <v>204.32</v>
      </c>
      <c r="H30" s="50">
        <f t="shared" si="1"/>
        <v>2.7177440808725701</v>
      </c>
    </row>
    <row r="31" spans="1:8" s="35" customFormat="1" ht="14.1" customHeight="1">
      <c r="A31" s="45" t="s">
        <v>84</v>
      </c>
      <c r="B31" s="46" t="s">
        <v>81</v>
      </c>
      <c r="C31" s="52">
        <v>61.18</v>
      </c>
      <c r="D31" s="51">
        <v>279.5</v>
      </c>
      <c r="E31" s="49"/>
      <c r="F31" s="48">
        <f t="shared" si="2"/>
        <v>279.5</v>
      </c>
      <c r="G31" s="49">
        <f t="shared" si="0"/>
        <v>218.32</v>
      </c>
      <c r="H31" s="50">
        <f t="shared" si="1"/>
        <v>3.5684864334749902</v>
      </c>
    </row>
    <row r="32" spans="1:8" s="35" customFormat="1" ht="14.1" customHeight="1">
      <c r="A32" s="45" t="s">
        <v>468</v>
      </c>
      <c r="B32" s="46" t="s">
        <v>469</v>
      </c>
      <c r="C32" s="52">
        <v>14</v>
      </c>
      <c r="D32" s="51"/>
      <c r="E32" s="49"/>
      <c r="F32" s="48">
        <f t="shared" si="2"/>
        <v>0</v>
      </c>
      <c r="G32" s="49">
        <f t="shared" si="0"/>
        <v>-14</v>
      </c>
      <c r="H32" s="50">
        <f t="shared" si="1"/>
        <v>-1</v>
      </c>
    </row>
    <row r="33" spans="1:8" s="35" customFormat="1" ht="14.1" customHeight="1">
      <c r="A33" s="45" t="s">
        <v>85</v>
      </c>
      <c r="B33" s="46" t="s">
        <v>86</v>
      </c>
      <c r="C33" s="52">
        <f>C34+C36+C38</f>
        <v>162.54384899999999</v>
      </c>
      <c r="D33" s="53">
        <f>D34+D36+D38</f>
        <v>48.955288000000003</v>
      </c>
      <c r="E33" s="53">
        <f>E34+E36+E38</f>
        <v>0</v>
      </c>
      <c r="F33" s="48">
        <f t="shared" si="2"/>
        <v>48.955288000000003</v>
      </c>
      <c r="G33" s="49">
        <f t="shared" si="0"/>
        <v>-113.588561</v>
      </c>
      <c r="H33" s="50">
        <f t="shared" si="1"/>
        <v>-0.69881796019239095</v>
      </c>
    </row>
    <row r="34" spans="1:8" s="35" customFormat="1" ht="14.1" customHeight="1">
      <c r="A34" s="45" t="s">
        <v>470</v>
      </c>
      <c r="B34" s="46" t="s">
        <v>471</v>
      </c>
      <c r="C34" s="52">
        <f>C35</f>
        <v>35.74</v>
      </c>
      <c r="D34" s="53">
        <f>D35</f>
        <v>0</v>
      </c>
      <c r="E34" s="53">
        <f>E35</f>
        <v>0</v>
      </c>
      <c r="F34" s="48">
        <f t="shared" si="2"/>
        <v>0</v>
      </c>
      <c r="G34" s="49">
        <f t="shared" si="0"/>
        <v>-35.74</v>
      </c>
      <c r="H34" s="50">
        <f t="shared" si="1"/>
        <v>-1</v>
      </c>
    </row>
    <row r="35" spans="1:8" s="35" customFormat="1" ht="14.1" customHeight="1">
      <c r="A35" s="45" t="s">
        <v>472</v>
      </c>
      <c r="B35" s="46" t="s">
        <v>473</v>
      </c>
      <c r="C35" s="52">
        <v>35.74</v>
      </c>
      <c r="D35" s="51"/>
      <c r="E35" s="49"/>
      <c r="F35" s="48">
        <f t="shared" si="2"/>
        <v>0</v>
      </c>
      <c r="G35" s="49">
        <f t="shared" si="0"/>
        <v>-35.74</v>
      </c>
      <c r="H35" s="50">
        <f t="shared" si="1"/>
        <v>-1</v>
      </c>
    </row>
    <row r="36" spans="1:8" s="35" customFormat="1" ht="14.1" customHeight="1">
      <c r="A36" s="45" t="s">
        <v>87</v>
      </c>
      <c r="B36" s="46" t="s">
        <v>88</v>
      </c>
      <c r="C36" s="52">
        <f>C37</f>
        <v>63.845849000000001</v>
      </c>
      <c r="D36" s="53">
        <f>D37</f>
        <v>48.955288000000003</v>
      </c>
      <c r="E36" s="53">
        <f>E37</f>
        <v>0</v>
      </c>
      <c r="F36" s="48">
        <f t="shared" si="2"/>
        <v>48.955288000000003</v>
      </c>
      <c r="G36" s="49">
        <f t="shared" si="0"/>
        <v>-14.890561</v>
      </c>
      <c r="H36" s="50">
        <f t="shared" si="1"/>
        <v>-0.23322676780443499</v>
      </c>
    </row>
    <row r="37" spans="1:8" s="35" customFormat="1" ht="14.1" customHeight="1">
      <c r="A37" s="45" t="s">
        <v>89</v>
      </c>
      <c r="B37" s="46" t="s">
        <v>90</v>
      </c>
      <c r="C37" s="52">
        <v>63.845849000000001</v>
      </c>
      <c r="D37" s="51">
        <v>48.955288000000003</v>
      </c>
      <c r="E37" s="49"/>
      <c r="F37" s="48">
        <f t="shared" si="2"/>
        <v>48.955288000000003</v>
      </c>
      <c r="G37" s="49">
        <f t="shared" si="0"/>
        <v>-14.890561</v>
      </c>
      <c r="H37" s="50">
        <f t="shared" si="1"/>
        <v>-0.23322676780443499</v>
      </c>
    </row>
    <row r="38" spans="1:8" s="35" customFormat="1" ht="14.1" customHeight="1">
      <c r="A38" s="45" t="s">
        <v>474</v>
      </c>
      <c r="B38" s="46" t="s">
        <v>475</v>
      </c>
      <c r="C38" s="52">
        <f>C39</f>
        <v>62.957999999999998</v>
      </c>
      <c r="D38" s="53">
        <f>D39</f>
        <v>0</v>
      </c>
      <c r="E38" s="53">
        <f>E39</f>
        <v>0</v>
      </c>
      <c r="F38" s="48">
        <f t="shared" si="2"/>
        <v>0</v>
      </c>
      <c r="G38" s="49">
        <f t="shared" ref="G38:G69" si="3">D38-C38</f>
        <v>-62.957999999999998</v>
      </c>
      <c r="H38" s="50">
        <f t="shared" ref="H38:H69" si="4">G38/C38</f>
        <v>-1</v>
      </c>
    </row>
    <row r="39" spans="1:8" s="35" customFormat="1" ht="14.1" customHeight="1">
      <c r="A39" s="45" t="s">
        <v>476</v>
      </c>
      <c r="B39" s="46" t="s">
        <v>53</v>
      </c>
      <c r="C39" s="52">
        <v>62.957999999999998</v>
      </c>
      <c r="D39" s="51"/>
      <c r="E39" s="49"/>
      <c r="F39" s="48">
        <f t="shared" si="2"/>
        <v>0</v>
      </c>
      <c r="G39" s="49">
        <f t="shared" si="3"/>
        <v>-62.957999999999998</v>
      </c>
      <c r="H39" s="50">
        <f t="shared" si="4"/>
        <v>-1</v>
      </c>
    </row>
    <row r="40" spans="1:8" s="35" customFormat="1" ht="14.1" customHeight="1">
      <c r="A40" s="45" t="s">
        <v>91</v>
      </c>
      <c r="B40" s="46" t="s">
        <v>92</v>
      </c>
      <c r="C40" s="52">
        <f>C41+C46+C49+C51</f>
        <v>18964.113343000001</v>
      </c>
      <c r="D40" s="53">
        <f>D41+D46+D49+D51</f>
        <v>15168.639294000001</v>
      </c>
      <c r="E40" s="53">
        <f>E41+E46+E49+E51</f>
        <v>11937.00777</v>
      </c>
      <c r="F40" s="48">
        <f>F41+F46+F49+F51</f>
        <v>3231.6315239999999</v>
      </c>
      <c r="G40" s="49">
        <f t="shared" si="3"/>
        <v>-3795.4740489999999</v>
      </c>
      <c r="H40" s="50">
        <f t="shared" si="4"/>
        <v>-0.200139810406743</v>
      </c>
    </row>
    <row r="41" spans="1:8" s="35" customFormat="1" ht="14.1" customHeight="1">
      <c r="A41" s="45" t="s">
        <v>93</v>
      </c>
      <c r="B41" s="46" t="s">
        <v>94</v>
      </c>
      <c r="C41" s="52">
        <f>SUM(C42:C45)</f>
        <v>17792.460956999999</v>
      </c>
      <c r="D41" s="53">
        <f>SUM(D42:D45)</f>
        <v>15011.27039</v>
      </c>
      <c r="E41" s="53">
        <f>SUM(E42:E45)</f>
        <v>11906.638865999999</v>
      </c>
      <c r="F41" s="48">
        <f>SUM(F42:F45)</f>
        <v>3104.6315239999999</v>
      </c>
      <c r="G41" s="49">
        <f t="shared" si="3"/>
        <v>-2781.1905670000001</v>
      </c>
      <c r="H41" s="50">
        <f t="shared" si="4"/>
        <v>-0.15631286609094999</v>
      </c>
    </row>
    <row r="42" spans="1:8" s="35" customFormat="1" ht="14.1" customHeight="1">
      <c r="A42" s="45" t="s">
        <v>95</v>
      </c>
      <c r="B42" s="46" t="s">
        <v>96</v>
      </c>
      <c r="C42" s="52">
        <v>4421.9616850000002</v>
      </c>
      <c r="D42" s="51">
        <v>3527.8491079999999</v>
      </c>
      <c r="E42" s="49">
        <v>2259.9255920000001</v>
      </c>
      <c r="F42" s="49">
        <f>D42-E42</f>
        <v>1267.9235160000001</v>
      </c>
      <c r="G42" s="49">
        <f t="shared" si="3"/>
        <v>-894.11257699999999</v>
      </c>
      <c r="H42" s="50">
        <f t="shared" si="4"/>
        <v>-0.20219817372750501</v>
      </c>
    </row>
    <row r="43" spans="1:8" s="35" customFormat="1" ht="14.1" customHeight="1">
      <c r="A43" s="45" t="s">
        <v>97</v>
      </c>
      <c r="B43" s="46" t="s">
        <v>98</v>
      </c>
      <c r="C43" s="52">
        <v>6107.8317820000002</v>
      </c>
      <c r="D43" s="51">
        <v>5249.8488319999997</v>
      </c>
      <c r="E43" s="49">
        <v>5249.8488319999997</v>
      </c>
      <c r="F43" s="49">
        <f>D43-E43</f>
        <v>0</v>
      </c>
      <c r="G43" s="49">
        <f t="shared" si="3"/>
        <v>-857.98295000000098</v>
      </c>
      <c r="H43" s="50">
        <f t="shared" si="4"/>
        <v>-0.14047259004881399</v>
      </c>
    </row>
    <row r="44" spans="1:8" s="35" customFormat="1" ht="14.1" customHeight="1">
      <c r="A44" s="45" t="s">
        <v>99</v>
      </c>
      <c r="B44" s="46" t="s">
        <v>100</v>
      </c>
      <c r="C44" s="52">
        <v>4788.4139400000004</v>
      </c>
      <c r="D44" s="51">
        <v>4301.1215000000002</v>
      </c>
      <c r="E44" s="49">
        <v>4301.1215000000002</v>
      </c>
      <c r="F44" s="49">
        <f>D44-E44</f>
        <v>0</v>
      </c>
      <c r="G44" s="49">
        <f t="shared" si="3"/>
        <v>-487.29244</v>
      </c>
      <c r="H44" s="50">
        <f t="shared" si="4"/>
        <v>-0.101764894619783</v>
      </c>
    </row>
    <row r="45" spans="1:8" s="35" customFormat="1" ht="14.1" customHeight="1">
      <c r="A45" s="45" t="s">
        <v>101</v>
      </c>
      <c r="B45" s="46" t="s">
        <v>102</v>
      </c>
      <c r="C45" s="52">
        <v>2474.2535499999999</v>
      </c>
      <c r="D45" s="51">
        <v>1932.4509499999999</v>
      </c>
      <c r="E45" s="49">
        <v>95.742941999999999</v>
      </c>
      <c r="F45" s="49">
        <f>D45-E45</f>
        <v>1836.7080080000001</v>
      </c>
      <c r="G45" s="49">
        <f t="shared" si="3"/>
        <v>-541.80259999999998</v>
      </c>
      <c r="H45" s="50">
        <f t="shared" si="4"/>
        <v>-0.21897618374640701</v>
      </c>
    </row>
    <row r="46" spans="1:8" s="35" customFormat="1" ht="14.1" customHeight="1">
      <c r="A46" s="45" t="s">
        <v>103</v>
      </c>
      <c r="B46" s="46" t="s">
        <v>104</v>
      </c>
      <c r="C46" s="52">
        <f>SUM(C47:C48)</f>
        <v>130.64808600000001</v>
      </c>
      <c r="D46" s="53">
        <f>SUM(D47:D48)</f>
        <v>157.36890399999999</v>
      </c>
      <c r="E46" s="53">
        <f>SUM(E47:E48)</f>
        <v>30.368904000000001</v>
      </c>
      <c r="F46" s="49">
        <f>D46-E46</f>
        <v>127</v>
      </c>
      <c r="G46" s="49">
        <f t="shared" si="3"/>
        <v>26.720818000000001</v>
      </c>
      <c r="H46" s="50">
        <f t="shared" si="4"/>
        <v>0.204525139388571</v>
      </c>
    </row>
    <row r="47" spans="1:8" s="35" customFormat="1" ht="14.1" customHeight="1">
      <c r="A47" s="45" t="s">
        <v>105</v>
      </c>
      <c r="B47" s="46" t="s">
        <v>106</v>
      </c>
      <c r="C47" s="52">
        <v>26.040285999999998</v>
      </c>
      <c r="D47" s="51">
        <v>157.36890399999999</v>
      </c>
      <c r="E47" s="49">
        <v>30.368904000000001</v>
      </c>
      <c r="F47" s="49">
        <f t="shared" ref="F47:F78" si="5">D47-E47</f>
        <v>127</v>
      </c>
      <c r="G47" s="49">
        <f t="shared" si="3"/>
        <v>131.32861800000001</v>
      </c>
      <c r="H47" s="50">
        <f t="shared" si="4"/>
        <v>5.0432863141364903</v>
      </c>
    </row>
    <row r="48" spans="1:8" s="35" customFormat="1" ht="14.1" customHeight="1">
      <c r="A48" s="45" t="s">
        <v>477</v>
      </c>
      <c r="B48" s="46" t="s">
        <v>478</v>
      </c>
      <c r="C48" s="52">
        <v>104.6078</v>
      </c>
      <c r="D48" s="51"/>
      <c r="E48" s="51"/>
      <c r="F48" s="49">
        <f t="shared" si="5"/>
        <v>0</v>
      </c>
      <c r="G48" s="49">
        <f t="shared" si="3"/>
        <v>-104.6078</v>
      </c>
      <c r="H48" s="50">
        <f t="shared" si="4"/>
        <v>-1</v>
      </c>
    </row>
    <row r="49" spans="1:8" s="35" customFormat="1" ht="14.1" customHeight="1">
      <c r="A49" s="45" t="s">
        <v>479</v>
      </c>
      <c r="B49" s="46" t="s">
        <v>480</v>
      </c>
      <c r="C49" s="52">
        <f>SUM(C50)</f>
        <v>80</v>
      </c>
      <c r="D49" s="53">
        <f>SUM(D50)</f>
        <v>0</v>
      </c>
      <c r="E49" s="53">
        <f>SUM(E50)</f>
        <v>0</v>
      </c>
      <c r="F49" s="49">
        <f t="shared" si="5"/>
        <v>0</v>
      </c>
      <c r="G49" s="49">
        <f t="shared" si="3"/>
        <v>-80</v>
      </c>
      <c r="H49" s="50">
        <f t="shared" si="4"/>
        <v>-1</v>
      </c>
    </row>
    <row r="50" spans="1:8" s="35" customFormat="1" ht="14.1" customHeight="1">
      <c r="A50" s="45" t="s">
        <v>481</v>
      </c>
      <c r="B50" s="46" t="s">
        <v>482</v>
      </c>
      <c r="C50" s="52">
        <v>80</v>
      </c>
      <c r="D50" s="51"/>
      <c r="E50" s="49"/>
      <c r="F50" s="49">
        <f t="shared" si="5"/>
        <v>0</v>
      </c>
      <c r="G50" s="49">
        <f t="shared" si="3"/>
        <v>-80</v>
      </c>
      <c r="H50" s="50">
        <f t="shared" si="4"/>
        <v>-1</v>
      </c>
    </row>
    <row r="51" spans="1:8" s="35" customFormat="1" ht="14.1" customHeight="1">
      <c r="A51" s="45" t="s">
        <v>483</v>
      </c>
      <c r="B51" s="46" t="s">
        <v>484</v>
      </c>
      <c r="C51" s="52">
        <f>SUM(C52:C53)</f>
        <v>961.00429999999994</v>
      </c>
      <c r="D51" s="53">
        <f>SUM(D52:D53)</f>
        <v>0</v>
      </c>
      <c r="E51" s="53">
        <f>SUM(E52:E53)</f>
        <v>0</v>
      </c>
      <c r="F51" s="49">
        <f t="shared" si="5"/>
        <v>0</v>
      </c>
      <c r="G51" s="49">
        <f t="shared" si="3"/>
        <v>-961.00429999999994</v>
      </c>
      <c r="H51" s="50">
        <f t="shared" si="4"/>
        <v>-1</v>
      </c>
    </row>
    <row r="52" spans="1:8" s="35" customFormat="1" ht="14.1" customHeight="1">
      <c r="A52" s="45" t="s">
        <v>485</v>
      </c>
      <c r="B52" s="46" t="s">
        <v>486</v>
      </c>
      <c r="C52" s="52">
        <v>151.0617</v>
      </c>
      <c r="D52" s="51"/>
      <c r="E52" s="49"/>
      <c r="F52" s="49">
        <f t="shared" si="5"/>
        <v>0</v>
      </c>
      <c r="G52" s="49">
        <f t="shared" si="3"/>
        <v>-151.0617</v>
      </c>
      <c r="H52" s="50">
        <f t="shared" si="4"/>
        <v>-1</v>
      </c>
    </row>
    <row r="53" spans="1:8" s="35" customFormat="1" ht="14.1" customHeight="1">
      <c r="A53" s="45" t="s">
        <v>487</v>
      </c>
      <c r="B53" s="46" t="s">
        <v>488</v>
      </c>
      <c r="C53" s="52">
        <v>809.94259999999997</v>
      </c>
      <c r="D53" s="51"/>
      <c r="E53" s="49"/>
      <c r="F53" s="49">
        <f t="shared" si="5"/>
        <v>0</v>
      </c>
      <c r="G53" s="49">
        <f t="shared" si="3"/>
        <v>-809.94259999999997</v>
      </c>
      <c r="H53" s="50">
        <f t="shared" si="4"/>
        <v>-1</v>
      </c>
    </row>
    <row r="54" spans="1:8" s="35" customFormat="1" ht="14.1" customHeight="1">
      <c r="A54" s="45" t="s">
        <v>107</v>
      </c>
      <c r="B54" s="46" t="s">
        <v>108</v>
      </c>
      <c r="C54" s="52">
        <f>C55+C58</f>
        <v>878.14196200000004</v>
      </c>
      <c r="D54" s="53">
        <f>D55+D58</f>
        <v>730.67719999999997</v>
      </c>
      <c r="E54" s="53">
        <f>E55+E58</f>
        <v>139.44720000000001</v>
      </c>
      <c r="F54" s="49">
        <f t="shared" si="5"/>
        <v>591.23</v>
      </c>
      <c r="G54" s="49">
        <f t="shared" si="3"/>
        <v>-147.46476200000001</v>
      </c>
      <c r="H54" s="50">
        <f t="shared" si="4"/>
        <v>-0.167928157839245</v>
      </c>
    </row>
    <row r="55" spans="1:8" s="35" customFormat="1" ht="14.1" customHeight="1">
      <c r="A55" s="45" t="s">
        <v>109</v>
      </c>
      <c r="B55" s="46" t="s">
        <v>110</v>
      </c>
      <c r="C55" s="52">
        <f>SUM(C56:C57)</f>
        <v>873.94196199999999</v>
      </c>
      <c r="D55" s="53">
        <f>SUM(D56:D57)</f>
        <v>730.67719999999997</v>
      </c>
      <c r="E55" s="53">
        <f>SUM(E56:E57)</f>
        <v>139.44720000000001</v>
      </c>
      <c r="F55" s="49">
        <f t="shared" si="5"/>
        <v>591.23</v>
      </c>
      <c r="G55" s="49">
        <f t="shared" si="3"/>
        <v>-143.26476199999999</v>
      </c>
      <c r="H55" s="50">
        <f t="shared" si="4"/>
        <v>-0.16392937772680199</v>
      </c>
    </row>
    <row r="56" spans="1:8" s="35" customFormat="1" ht="14.1" customHeight="1">
      <c r="A56" s="45" t="s">
        <v>111</v>
      </c>
      <c r="B56" s="46" t="s">
        <v>112</v>
      </c>
      <c r="C56" s="52"/>
      <c r="D56" s="51">
        <v>0.3</v>
      </c>
      <c r="E56" s="49"/>
      <c r="F56" s="49">
        <f t="shared" si="5"/>
        <v>0.3</v>
      </c>
      <c r="G56" s="49">
        <f t="shared" si="3"/>
        <v>0.3</v>
      </c>
      <c r="H56" s="50">
        <v>0</v>
      </c>
    </row>
    <row r="57" spans="1:8" s="35" customFormat="1" ht="14.1" customHeight="1">
      <c r="A57" s="45" t="s">
        <v>113</v>
      </c>
      <c r="B57" s="46" t="s">
        <v>114</v>
      </c>
      <c r="C57" s="52">
        <v>873.94196199999999</v>
      </c>
      <c r="D57" s="51">
        <v>730.37720000000002</v>
      </c>
      <c r="E57" s="49">
        <v>139.44720000000001</v>
      </c>
      <c r="F57" s="49">
        <f t="shared" si="5"/>
        <v>590.92999999999995</v>
      </c>
      <c r="G57" s="49">
        <f t="shared" si="3"/>
        <v>-143.564762</v>
      </c>
      <c r="H57" s="50">
        <f t="shared" si="4"/>
        <v>-0.16427264994972299</v>
      </c>
    </row>
    <row r="58" spans="1:8" s="35" customFormat="1" ht="14.1" customHeight="1">
      <c r="A58" s="45" t="s">
        <v>489</v>
      </c>
      <c r="B58" s="46" t="s">
        <v>490</v>
      </c>
      <c r="C58" s="52">
        <f>SUM(C59)</f>
        <v>4.2</v>
      </c>
      <c r="D58" s="53">
        <f>SUM(D59)</f>
        <v>0</v>
      </c>
      <c r="E58" s="53">
        <f>SUM(E59)</f>
        <v>0</v>
      </c>
      <c r="F58" s="49">
        <f t="shared" si="5"/>
        <v>0</v>
      </c>
      <c r="G58" s="49">
        <f t="shared" si="3"/>
        <v>-4.2</v>
      </c>
      <c r="H58" s="50">
        <f t="shared" si="4"/>
        <v>-1</v>
      </c>
    </row>
    <row r="59" spans="1:8" s="35" customFormat="1" ht="14.1" customHeight="1">
      <c r="A59" s="45" t="s">
        <v>491</v>
      </c>
      <c r="B59" s="46" t="s">
        <v>492</v>
      </c>
      <c r="C59" s="52">
        <v>4.2</v>
      </c>
      <c r="D59" s="51"/>
      <c r="E59" s="49"/>
      <c r="F59" s="49">
        <f t="shared" si="5"/>
        <v>0</v>
      </c>
      <c r="G59" s="49">
        <f t="shared" si="3"/>
        <v>-4.2</v>
      </c>
      <c r="H59" s="50">
        <f t="shared" si="4"/>
        <v>-1</v>
      </c>
    </row>
    <row r="60" spans="1:8" s="35" customFormat="1" ht="14.1" customHeight="1">
      <c r="A60" s="45" t="s">
        <v>115</v>
      </c>
      <c r="B60" s="46" t="s">
        <v>116</v>
      </c>
      <c r="C60" s="52">
        <f>C61+C64+C66+C74+C78+C81+C84+C88+C92+C94+C96+C98</f>
        <v>3116.2399399999999</v>
      </c>
      <c r="D60" s="53">
        <f>D61+D64+D66+D74+D78+D81+D84+D88+D92+D94+D96+D98</f>
        <v>5315.66273</v>
      </c>
      <c r="E60" s="53">
        <f>E61+E64+E66+E74+E78+E81+E84+E88+E92+E94+E96+E98</f>
        <v>2162.8997840000002</v>
      </c>
      <c r="F60" s="49">
        <f t="shared" si="5"/>
        <v>3152.7629459999998</v>
      </c>
      <c r="G60" s="49">
        <f t="shared" si="3"/>
        <v>2199.4227900000001</v>
      </c>
      <c r="H60" s="50">
        <f t="shared" si="4"/>
        <v>0.70579378749635102</v>
      </c>
    </row>
    <row r="61" spans="1:8" s="35" customFormat="1" ht="14.1" customHeight="1">
      <c r="A61" s="45" t="s">
        <v>117</v>
      </c>
      <c r="B61" s="46" t="s">
        <v>118</v>
      </c>
      <c r="C61" s="52">
        <f>SUM(C62:C63)</f>
        <v>197.715159</v>
      </c>
      <c r="D61" s="53">
        <f>SUM(D62:D63)</f>
        <v>1041.383746</v>
      </c>
      <c r="E61" s="53">
        <f>SUM(E62:E63)</f>
        <v>94.280799999999999</v>
      </c>
      <c r="F61" s="49">
        <f t="shared" si="5"/>
        <v>947.10294599999997</v>
      </c>
      <c r="G61" s="49">
        <f t="shared" si="3"/>
        <v>843.668587</v>
      </c>
      <c r="H61" s="50">
        <f t="shared" si="4"/>
        <v>4.2670910580002603</v>
      </c>
    </row>
    <row r="62" spans="1:8" s="35" customFormat="1" ht="14.1" customHeight="1">
      <c r="A62" s="45" t="s">
        <v>119</v>
      </c>
      <c r="B62" s="46" t="s">
        <v>120</v>
      </c>
      <c r="C62" s="52"/>
      <c r="D62" s="51">
        <v>5</v>
      </c>
      <c r="E62" s="49"/>
      <c r="F62" s="49">
        <f t="shared" si="5"/>
        <v>5</v>
      </c>
      <c r="G62" s="49">
        <f t="shared" si="3"/>
        <v>5</v>
      </c>
      <c r="H62" s="50">
        <v>0</v>
      </c>
    </row>
    <row r="63" spans="1:8" s="35" customFormat="1" ht="14.1" customHeight="1">
      <c r="A63" s="45" t="s">
        <v>121</v>
      </c>
      <c r="B63" s="46" t="s">
        <v>122</v>
      </c>
      <c r="C63" s="52">
        <v>197.715159</v>
      </c>
      <c r="D63" s="51">
        <v>1036.383746</v>
      </c>
      <c r="E63" s="49">
        <v>94.280799999999999</v>
      </c>
      <c r="F63" s="49">
        <f t="shared" si="5"/>
        <v>942.10294599999997</v>
      </c>
      <c r="G63" s="49">
        <f t="shared" si="3"/>
        <v>838.668587</v>
      </c>
      <c r="H63" s="50">
        <f t="shared" si="4"/>
        <v>4.2418021523579803</v>
      </c>
    </row>
    <row r="64" spans="1:8" s="35" customFormat="1" ht="14.1" customHeight="1">
      <c r="A64" s="45" t="s">
        <v>123</v>
      </c>
      <c r="B64" s="46" t="s">
        <v>124</v>
      </c>
      <c r="C64" s="52">
        <f>SUM(C65)</f>
        <v>32.61</v>
      </c>
      <c r="D64" s="53">
        <f>SUM(D65)</f>
        <v>1103.4000000000001</v>
      </c>
      <c r="E64" s="53">
        <f>SUM(E65)</f>
        <v>0</v>
      </c>
      <c r="F64" s="49">
        <f t="shared" si="5"/>
        <v>1103.4000000000001</v>
      </c>
      <c r="G64" s="49">
        <f t="shared" si="3"/>
        <v>1070.79</v>
      </c>
      <c r="H64" s="50">
        <f t="shared" si="4"/>
        <v>32.836246550138</v>
      </c>
    </row>
    <row r="65" spans="1:8" s="35" customFormat="1" ht="14.1" customHeight="1">
      <c r="A65" s="45" t="s">
        <v>125</v>
      </c>
      <c r="B65" s="46" t="s">
        <v>126</v>
      </c>
      <c r="C65" s="52">
        <v>32.61</v>
      </c>
      <c r="D65" s="51">
        <v>1103.4000000000001</v>
      </c>
      <c r="E65" s="49"/>
      <c r="F65" s="49">
        <f t="shared" si="5"/>
        <v>1103.4000000000001</v>
      </c>
      <c r="G65" s="49">
        <f t="shared" si="3"/>
        <v>1070.79</v>
      </c>
      <c r="H65" s="50">
        <f t="shared" si="4"/>
        <v>32.836246550138</v>
      </c>
    </row>
    <row r="66" spans="1:8" s="35" customFormat="1" ht="14.1" customHeight="1">
      <c r="A66" s="45" t="s">
        <v>127</v>
      </c>
      <c r="B66" s="46" t="s">
        <v>128</v>
      </c>
      <c r="C66" s="52">
        <f>SUM(C67:C73)</f>
        <v>1948.8155320000001</v>
      </c>
      <c r="D66" s="53">
        <f>SUM(D67:D73)</f>
        <v>2088.6189840000002</v>
      </c>
      <c r="E66" s="53">
        <f>SUM(E67:E73)</f>
        <v>2068.6189840000002</v>
      </c>
      <c r="F66" s="49">
        <f t="shared" si="5"/>
        <v>20</v>
      </c>
      <c r="G66" s="49">
        <f t="shared" si="3"/>
        <v>139.80345199999999</v>
      </c>
      <c r="H66" s="50">
        <f t="shared" si="4"/>
        <v>7.1737652796991194E-2</v>
      </c>
    </row>
    <row r="67" spans="1:8" s="35" customFormat="1" ht="14.1" customHeight="1">
      <c r="A67" s="54" t="s">
        <v>129</v>
      </c>
      <c r="B67" s="55" t="s">
        <v>130</v>
      </c>
      <c r="C67" s="56"/>
      <c r="D67" s="51">
        <v>96.341399999999993</v>
      </c>
      <c r="E67" s="49">
        <v>96.341399999999993</v>
      </c>
      <c r="F67" s="49">
        <f t="shared" si="5"/>
        <v>0</v>
      </c>
      <c r="G67" s="49">
        <f t="shared" si="3"/>
        <v>96.341399999999993</v>
      </c>
      <c r="H67" s="50">
        <v>0</v>
      </c>
    </row>
    <row r="68" spans="1:8" s="35" customFormat="1" ht="14.1" customHeight="1">
      <c r="A68" s="54" t="s">
        <v>131</v>
      </c>
      <c r="B68" s="55" t="s">
        <v>132</v>
      </c>
      <c r="C68" s="56">
        <v>387.05782399999998</v>
      </c>
      <c r="D68" s="51">
        <v>228.58199999999999</v>
      </c>
      <c r="E68" s="49">
        <v>228.58199999999999</v>
      </c>
      <c r="F68" s="49">
        <f t="shared" si="5"/>
        <v>0</v>
      </c>
      <c r="G68" s="49">
        <f t="shared" si="3"/>
        <v>-158.47582399999999</v>
      </c>
      <c r="H68" s="50">
        <f t="shared" si="4"/>
        <v>-0.40943707677124702</v>
      </c>
    </row>
    <row r="69" spans="1:8" s="35" customFormat="1" ht="14.1" customHeight="1">
      <c r="A69" s="54" t="s">
        <v>133</v>
      </c>
      <c r="B69" s="55" t="s">
        <v>134</v>
      </c>
      <c r="C69" s="56">
        <v>23</v>
      </c>
      <c r="D69" s="51">
        <v>20</v>
      </c>
      <c r="E69" s="49"/>
      <c r="F69" s="49">
        <f t="shared" si="5"/>
        <v>20</v>
      </c>
      <c r="G69" s="49">
        <f t="shared" si="3"/>
        <v>-3</v>
      </c>
      <c r="H69" s="50">
        <f t="shared" si="4"/>
        <v>-0.13043478260869601</v>
      </c>
    </row>
    <row r="70" spans="1:8" s="35" customFormat="1" ht="14.1" customHeight="1">
      <c r="A70" s="54" t="s">
        <v>493</v>
      </c>
      <c r="B70" s="55" t="s">
        <v>494</v>
      </c>
      <c r="C70" s="56">
        <v>194.28919999999999</v>
      </c>
      <c r="D70" s="51"/>
      <c r="E70" s="49"/>
      <c r="F70" s="49">
        <f t="shared" si="5"/>
        <v>0</v>
      </c>
      <c r="G70" s="49">
        <f t="shared" ref="G70:G101" si="6">D70-C70</f>
        <v>-194.28919999999999</v>
      </c>
      <c r="H70" s="50">
        <f t="shared" ref="H70:H101" si="7">G70/C70</f>
        <v>-1</v>
      </c>
    </row>
    <row r="71" spans="1:8" s="35" customFormat="1" ht="14.1" customHeight="1">
      <c r="A71" s="54" t="s">
        <v>135</v>
      </c>
      <c r="B71" s="55" t="s">
        <v>136</v>
      </c>
      <c r="C71" s="56">
        <v>951.04887599999995</v>
      </c>
      <c r="D71" s="51">
        <v>1171.8113639999999</v>
      </c>
      <c r="E71" s="49">
        <v>1171.8113639999999</v>
      </c>
      <c r="F71" s="49">
        <f t="shared" si="5"/>
        <v>0</v>
      </c>
      <c r="G71" s="49">
        <f t="shared" si="6"/>
        <v>220.76248799999999</v>
      </c>
      <c r="H71" s="50">
        <f t="shared" si="7"/>
        <v>0.232125281435063</v>
      </c>
    </row>
    <row r="72" spans="1:8" s="35" customFormat="1" ht="14.1" customHeight="1">
      <c r="A72" s="54" t="s">
        <v>137</v>
      </c>
      <c r="B72" s="55" t="s">
        <v>138</v>
      </c>
      <c r="C72" s="56">
        <v>393.41963199999998</v>
      </c>
      <c r="D72" s="51">
        <v>571.80322000000001</v>
      </c>
      <c r="E72" s="49">
        <v>571.80322000000001</v>
      </c>
      <c r="F72" s="49">
        <f t="shared" si="5"/>
        <v>0</v>
      </c>
      <c r="G72" s="49">
        <f t="shared" si="6"/>
        <v>178.383588</v>
      </c>
      <c r="H72" s="50">
        <f t="shared" si="7"/>
        <v>0.45341811513869801</v>
      </c>
    </row>
    <row r="73" spans="1:8" s="35" customFormat="1" ht="14.1" customHeight="1">
      <c r="A73" s="57">
        <v>2080594</v>
      </c>
      <c r="B73" s="55" t="s">
        <v>139</v>
      </c>
      <c r="C73" s="56"/>
      <c r="D73" s="51">
        <v>8.1000000000000003E-2</v>
      </c>
      <c r="E73" s="51">
        <v>8.1000000000000003E-2</v>
      </c>
      <c r="F73" s="49">
        <f t="shared" si="5"/>
        <v>0</v>
      </c>
      <c r="G73" s="49">
        <f t="shared" si="6"/>
        <v>8.1000000000000003E-2</v>
      </c>
      <c r="H73" s="50">
        <v>0</v>
      </c>
    </row>
    <row r="74" spans="1:8" s="35" customFormat="1" ht="14.1" customHeight="1">
      <c r="A74" s="45" t="s">
        <v>140</v>
      </c>
      <c r="B74" s="46" t="s">
        <v>141</v>
      </c>
      <c r="C74" s="52">
        <f>SUM(C75:C77)</f>
        <v>68.748800000000003</v>
      </c>
      <c r="D74" s="53">
        <f>SUM(D75:D77)</f>
        <v>113.56</v>
      </c>
      <c r="E74" s="53">
        <f>SUM(E75:E77)</f>
        <v>0</v>
      </c>
      <c r="F74" s="49">
        <f t="shared" si="5"/>
        <v>113.56</v>
      </c>
      <c r="G74" s="49">
        <f t="shared" si="6"/>
        <v>44.811199999999999</v>
      </c>
      <c r="H74" s="50">
        <f t="shared" si="7"/>
        <v>0.65181064978588699</v>
      </c>
    </row>
    <row r="75" spans="1:8" s="35" customFormat="1" ht="14.1" customHeight="1">
      <c r="A75" s="45" t="s">
        <v>142</v>
      </c>
      <c r="B75" s="46" t="s">
        <v>143</v>
      </c>
      <c r="C75" s="52">
        <v>6.14</v>
      </c>
      <c r="D75" s="51">
        <v>20</v>
      </c>
      <c r="E75" s="51"/>
      <c r="F75" s="49">
        <f t="shared" si="5"/>
        <v>20</v>
      </c>
      <c r="G75" s="49">
        <f t="shared" si="6"/>
        <v>13.86</v>
      </c>
      <c r="H75" s="50">
        <f t="shared" si="7"/>
        <v>2.25732899022801</v>
      </c>
    </row>
    <row r="76" spans="1:8" s="35" customFormat="1" ht="14.1" customHeight="1">
      <c r="A76" s="45" t="s">
        <v>144</v>
      </c>
      <c r="B76" s="46" t="s">
        <v>145</v>
      </c>
      <c r="C76" s="52">
        <v>56.928800000000003</v>
      </c>
      <c r="D76" s="51">
        <v>34.56</v>
      </c>
      <c r="E76" s="49"/>
      <c r="F76" s="49">
        <f t="shared" si="5"/>
        <v>34.56</v>
      </c>
      <c r="G76" s="49">
        <f t="shared" si="6"/>
        <v>-22.3688</v>
      </c>
      <c r="H76" s="50">
        <f t="shared" si="7"/>
        <v>-0.39292590042298398</v>
      </c>
    </row>
    <row r="77" spans="1:8" s="35" customFormat="1" ht="14.1" customHeight="1">
      <c r="A77" s="45" t="s">
        <v>146</v>
      </c>
      <c r="B77" s="46" t="s">
        <v>147</v>
      </c>
      <c r="C77" s="52">
        <v>5.68</v>
      </c>
      <c r="D77" s="51">
        <v>59</v>
      </c>
      <c r="E77" s="49"/>
      <c r="F77" s="49">
        <f t="shared" si="5"/>
        <v>59</v>
      </c>
      <c r="G77" s="49">
        <f t="shared" si="6"/>
        <v>53.32</v>
      </c>
      <c r="H77" s="50">
        <f t="shared" si="7"/>
        <v>9.3873239436619702</v>
      </c>
    </row>
    <row r="78" spans="1:8" s="35" customFormat="1" ht="14.1" customHeight="1">
      <c r="A78" s="45" t="s">
        <v>148</v>
      </c>
      <c r="B78" s="46" t="s">
        <v>149</v>
      </c>
      <c r="C78" s="52">
        <f>SUM(C79:C80)</f>
        <v>165.87424999999999</v>
      </c>
      <c r="D78" s="53">
        <f>SUM(D79:D80)</f>
        <v>458.5</v>
      </c>
      <c r="E78" s="53">
        <f>SUM(E79:E80)</f>
        <v>0</v>
      </c>
      <c r="F78" s="49">
        <f t="shared" si="5"/>
        <v>458.5</v>
      </c>
      <c r="G78" s="49">
        <f t="shared" si="6"/>
        <v>292.62574999999998</v>
      </c>
      <c r="H78" s="50">
        <f t="shared" si="7"/>
        <v>1.7641421136794899</v>
      </c>
    </row>
    <row r="79" spans="1:8" s="35" customFormat="1" ht="14.1" customHeight="1">
      <c r="A79" s="45" t="s">
        <v>150</v>
      </c>
      <c r="B79" s="46" t="s">
        <v>151</v>
      </c>
      <c r="C79" s="52">
        <v>48.313181</v>
      </c>
      <c r="D79" s="51">
        <v>198.5</v>
      </c>
      <c r="E79" s="49"/>
      <c r="F79" s="49">
        <f t="shared" ref="F79:F110" si="8">D79-E79</f>
        <v>198.5</v>
      </c>
      <c r="G79" s="49">
        <f t="shared" si="6"/>
        <v>150.18681900000001</v>
      </c>
      <c r="H79" s="50">
        <f t="shared" si="7"/>
        <v>3.1086096152517899</v>
      </c>
    </row>
    <row r="80" spans="1:8" s="35" customFormat="1" ht="14.1" customHeight="1">
      <c r="A80" s="45" t="s">
        <v>152</v>
      </c>
      <c r="B80" s="46" t="s">
        <v>153</v>
      </c>
      <c r="C80" s="52">
        <v>117.561069</v>
      </c>
      <c r="D80" s="51">
        <v>260</v>
      </c>
      <c r="E80" s="49"/>
      <c r="F80" s="49">
        <f t="shared" si="8"/>
        <v>260</v>
      </c>
      <c r="G80" s="49">
        <f t="shared" si="6"/>
        <v>142.438931</v>
      </c>
      <c r="H80" s="50">
        <f t="shared" si="7"/>
        <v>1.2116165003569299</v>
      </c>
    </row>
    <row r="81" spans="1:8" s="35" customFormat="1" ht="14.1" customHeight="1">
      <c r="A81" s="45" t="s">
        <v>154</v>
      </c>
      <c r="B81" s="46" t="s">
        <v>155</v>
      </c>
      <c r="C81" s="52">
        <f>SUM(C82:C83)</f>
        <v>10.807600000000001</v>
      </c>
      <c r="D81" s="53">
        <f>SUM(D82:D83)</f>
        <v>5</v>
      </c>
      <c r="E81" s="53">
        <f>SUM(E82:E83)</f>
        <v>0</v>
      </c>
      <c r="F81" s="49">
        <f t="shared" si="8"/>
        <v>5</v>
      </c>
      <c r="G81" s="49">
        <f t="shared" si="6"/>
        <v>-5.8075999999999999</v>
      </c>
      <c r="H81" s="50">
        <f t="shared" si="7"/>
        <v>-0.537362596691217</v>
      </c>
    </row>
    <row r="82" spans="1:8" s="35" customFormat="1" ht="14.1" customHeight="1">
      <c r="A82" s="45" t="s">
        <v>156</v>
      </c>
      <c r="B82" s="46" t="s">
        <v>157</v>
      </c>
      <c r="C82" s="52">
        <v>3</v>
      </c>
      <c r="D82" s="51">
        <v>5</v>
      </c>
      <c r="E82" s="49"/>
      <c r="F82" s="49">
        <f t="shared" si="8"/>
        <v>5</v>
      </c>
      <c r="G82" s="49">
        <f t="shared" si="6"/>
        <v>2</v>
      </c>
      <c r="H82" s="50">
        <f t="shared" si="7"/>
        <v>0.66666666666666696</v>
      </c>
    </row>
    <row r="83" spans="1:8" s="35" customFormat="1" ht="14.1" customHeight="1">
      <c r="A83" s="45" t="s">
        <v>495</v>
      </c>
      <c r="B83" s="46" t="s">
        <v>496</v>
      </c>
      <c r="C83" s="52">
        <v>7.8075999999999999</v>
      </c>
      <c r="D83" s="51"/>
      <c r="E83" s="49"/>
      <c r="F83" s="49">
        <f t="shared" si="8"/>
        <v>0</v>
      </c>
      <c r="G83" s="49">
        <f t="shared" si="6"/>
        <v>-7.8075999999999999</v>
      </c>
      <c r="H83" s="50">
        <f t="shared" si="7"/>
        <v>-1</v>
      </c>
    </row>
    <row r="84" spans="1:8" s="35" customFormat="1" ht="14.1" customHeight="1">
      <c r="A84" s="45" t="s">
        <v>396</v>
      </c>
      <c r="B84" s="46" t="s">
        <v>497</v>
      </c>
      <c r="C84" s="52">
        <f>SUM(C85:C87)</f>
        <v>207.272322</v>
      </c>
      <c r="D84" s="53">
        <f>SUM(D85:D87)</f>
        <v>0</v>
      </c>
      <c r="E84" s="53">
        <f>SUM(E85:E87)</f>
        <v>0</v>
      </c>
      <c r="F84" s="49">
        <f t="shared" si="8"/>
        <v>0</v>
      </c>
      <c r="G84" s="49">
        <f t="shared" si="6"/>
        <v>-207.272322</v>
      </c>
      <c r="H84" s="50">
        <f t="shared" si="7"/>
        <v>-1</v>
      </c>
    </row>
    <row r="85" spans="1:8" s="35" customFormat="1" ht="14.1" customHeight="1">
      <c r="A85" s="45" t="s">
        <v>498</v>
      </c>
      <c r="B85" s="46" t="s">
        <v>499</v>
      </c>
      <c r="C85" s="52">
        <v>2.91</v>
      </c>
      <c r="D85" s="51"/>
      <c r="E85" s="49"/>
      <c r="F85" s="49">
        <f t="shared" si="8"/>
        <v>0</v>
      </c>
      <c r="G85" s="49">
        <f t="shared" si="6"/>
        <v>-2.91</v>
      </c>
      <c r="H85" s="50">
        <f t="shared" si="7"/>
        <v>-1</v>
      </c>
    </row>
    <row r="86" spans="1:8" s="35" customFormat="1" ht="14.1" customHeight="1">
      <c r="A86" s="45" t="s">
        <v>398</v>
      </c>
      <c r="B86" s="46" t="s">
        <v>500</v>
      </c>
      <c r="C86" s="52">
        <v>180.28803300000001</v>
      </c>
      <c r="D86" s="51"/>
      <c r="E86" s="49"/>
      <c r="F86" s="49">
        <f t="shared" si="8"/>
        <v>0</v>
      </c>
      <c r="G86" s="49">
        <f t="shared" si="6"/>
        <v>-180.28803300000001</v>
      </c>
      <c r="H86" s="50">
        <f t="shared" si="7"/>
        <v>-1</v>
      </c>
    </row>
    <row r="87" spans="1:8" s="35" customFormat="1" ht="14.1" customHeight="1">
      <c r="A87" s="45" t="s">
        <v>400</v>
      </c>
      <c r="B87" s="46" t="s">
        <v>501</v>
      </c>
      <c r="C87" s="52">
        <v>24.074289</v>
      </c>
      <c r="D87" s="51"/>
      <c r="E87" s="49"/>
      <c r="F87" s="49">
        <f t="shared" si="8"/>
        <v>0</v>
      </c>
      <c r="G87" s="49">
        <f t="shared" si="6"/>
        <v>-24.074289</v>
      </c>
      <c r="H87" s="50">
        <f t="shared" si="7"/>
        <v>-1</v>
      </c>
    </row>
    <row r="88" spans="1:8" s="35" customFormat="1" ht="14.1" customHeight="1">
      <c r="A88" s="45" t="s">
        <v>158</v>
      </c>
      <c r="B88" s="46" t="s">
        <v>159</v>
      </c>
      <c r="C88" s="52">
        <f>SUM(C89:C91)</f>
        <v>178.47483399999999</v>
      </c>
      <c r="D88" s="53">
        <f>SUM(D89:D91)</f>
        <v>275.89999999999998</v>
      </c>
      <c r="E88" s="53">
        <f>SUM(E89:E91)</f>
        <v>0</v>
      </c>
      <c r="F88" s="49">
        <f t="shared" si="8"/>
        <v>275.89999999999998</v>
      </c>
      <c r="G88" s="49">
        <f t="shared" si="6"/>
        <v>97.425166000000004</v>
      </c>
      <c r="H88" s="50">
        <f t="shared" si="7"/>
        <v>0.54587621020003296</v>
      </c>
    </row>
    <row r="89" spans="1:8" s="35" customFormat="1" ht="14.1" customHeight="1">
      <c r="A89" s="45" t="s">
        <v>160</v>
      </c>
      <c r="B89" s="46" t="s">
        <v>161</v>
      </c>
      <c r="C89" s="52"/>
      <c r="D89" s="51">
        <v>1.2</v>
      </c>
      <c r="E89" s="49"/>
      <c r="F89" s="49">
        <f t="shared" si="8"/>
        <v>1.2</v>
      </c>
      <c r="G89" s="49">
        <f t="shared" si="6"/>
        <v>1.2</v>
      </c>
      <c r="H89" s="50">
        <v>0</v>
      </c>
    </row>
    <row r="90" spans="1:8" s="35" customFormat="1" ht="14.1" customHeight="1">
      <c r="A90" s="45" t="s">
        <v>502</v>
      </c>
      <c r="B90" s="46" t="s">
        <v>503</v>
      </c>
      <c r="C90" s="52">
        <v>38.108544000000002</v>
      </c>
      <c r="D90" s="51"/>
      <c r="E90" s="49"/>
      <c r="F90" s="49">
        <f t="shared" si="8"/>
        <v>0</v>
      </c>
      <c r="G90" s="49">
        <f t="shared" si="6"/>
        <v>-38.108544000000002</v>
      </c>
      <c r="H90" s="50">
        <f t="shared" si="7"/>
        <v>-1</v>
      </c>
    </row>
    <row r="91" spans="1:8" s="35" customFormat="1" ht="14.1" customHeight="1">
      <c r="A91" s="45" t="s">
        <v>162</v>
      </c>
      <c r="B91" s="46" t="s">
        <v>163</v>
      </c>
      <c r="C91" s="52">
        <v>140.36628999999999</v>
      </c>
      <c r="D91" s="51">
        <v>274.7</v>
      </c>
      <c r="E91" s="49"/>
      <c r="F91" s="49">
        <f t="shared" si="8"/>
        <v>274.7</v>
      </c>
      <c r="G91" s="49">
        <f t="shared" si="6"/>
        <v>134.33371</v>
      </c>
      <c r="H91" s="50">
        <f t="shared" si="7"/>
        <v>0.957022587118317</v>
      </c>
    </row>
    <row r="92" spans="1:8" s="35" customFormat="1" ht="14.1" customHeight="1">
      <c r="A92" s="45" t="s">
        <v>504</v>
      </c>
      <c r="B92" s="46" t="s">
        <v>505</v>
      </c>
      <c r="C92" s="52">
        <f>SUM(C93)</f>
        <v>0.79800000000000004</v>
      </c>
      <c r="D92" s="53">
        <f>SUM(D93)</f>
        <v>0</v>
      </c>
      <c r="E92" s="53">
        <f>SUM(E93)</f>
        <v>0</v>
      </c>
      <c r="F92" s="49">
        <f t="shared" si="8"/>
        <v>0</v>
      </c>
      <c r="G92" s="49">
        <f t="shared" si="6"/>
        <v>-0.79800000000000004</v>
      </c>
      <c r="H92" s="50">
        <f t="shared" si="7"/>
        <v>-1</v>
      </c>
    </row>
    <row r="93" spans="1:8" s="35" customFormat="1" ht="14.1" customHeight="1">
      <c r="A93" s="45" t="s">
        <v>506</v>
      </c>
      <c r="B93" s="46" t="s">
        <v>507</v>
      </c>
      <c r="C93" s="52">
        <v>0.79800000000000004</v>
      </c>
      <c r="D93" s="51"/>
      <c r="E93" s="49"/>
      <c r="F93" s="49">
        <f t="shared" si="8"/>
        <v>0</v>
      </c>
      <c r="G93" s="49">
        <f t="shared" si="6"/>
        <v>-0.79800000000000004</v>
      </c>
      <c r="H93" s="50">
        <f t="shared" si="7"/>
        <v>-1</v>
      </c>
    </row>
    <row r="94" spans="1:8" s="35" customFormat="1" ht="14.1" customHeight="1">
      <c r="A94" s="45" t="s">
        <v>164</v>
      </c>
      <c r="B94" s="46" t="s">
        <v>165</v>
      </c>
      <c r="C94" s="52">
        <f>SUM(C95)</f>
        <v>6.91</v>
      </c>
      <c r="D94" s="53">
        <f>SUM(D95)</f>
        <v>23</v>
      </c>
      <c r="E94" s="53">
        <f>SUM(E95)</f>
        <v>0</v>
      </c>
      <c r="F94" s="49">
        <f t="shared" si="8"/>
        <v>23</v>
      </c>
      <c r="G94" s="49">
        <f t="shared" si="6"/>
        <v>16.09</v>
      </c>
      <c r="H94" s="50">
        <f t="shared" si="7"/>
        <v>2.32850940665702</v>
      </c>
    </row>
    <row r="95" spans="1:8" s="35" customFormat="1" ht="14.1" customHeight="1">
      <c r="A95" s="45" t="s">
        <v>166</v>
      </c>
      <c r="B95" s="46" t="s">
        <v>167</v>
      </c>
      <c r="C95" s="52">
        <v>6.91</v>
      </c>
      <c r="D95" s="51">
        <v>23</v>
      </c>
      <c r="E95" s="49"/>
      <c r="F95" s="49">
        <f t="shared" si="8"/>
        <v>23</v>
      </c>
      <c r="G95" s="49">
        <f t="shared" si="6"/>
        <v>16.09</v>
      </c>
      <c r="H95" s="50">
        <f t="shared" si="7"/>
        <v>2.32850940665702</v>
      </c>
    </row>
    <row r="96" spans="1:8" s="35" customFormat="1" ht="14.1" customHeight="1">
      <c r="A96" s="45" t="s">
        <v>168</v>
      </c>
      <c r="B96" s="46" t="s">
        <v>169</v>
      </c>
      <c r="C96" s="52">
        <f>SUM(C97)</f>
        <v>0</v>
      </c>
      <c r="D96" s="53">
        <f>SUM(D97)</f>
        <v>80</v>
      </c>
      <c r="E96" s="53">
        <f>SUM(E97)</f>
        <v>0</v>
      </c>
      <c r="F96" s="49">
        <f t="shared" si="8"/>
        <v>80</v>
      </c>
      <c r="G96" s="49">
        <f t="shared" si="6"/>
        <v>80</v>
      </c>
      <c r="H96" s="50">
        <v>0</v>
      </c>
    </row>
    <row r="97" spans="1:8" s="35" customFormat="1" ht="14.1" customHeight="1">
      <c r="A97" s="45" t="s">
        <v>170</v>
      </c>
      <c r="B97" s="46" t="s">
        <v>171</v>
      </c>
      <c r="C97" s="52"/>
      <c r="D97" s="51">
        <v>80</v>
      </c>
      <c r="E97" s="49"/>
      <c r="F97" s="49">
        <f t="shared" si="8"/>
        <v>80</v>
      </c>
      <c r="G97" s="49">
        <f t="shared" si="6"/>
        <v>80</v>
      </c>
      <c r="H97" s="50">
        <v>0</v>
      </c>
    </row>
    <row r="98" spans="1:8" s="35" customFormat="1" ht="14.1" customHeight="1">
      <c r="A98" s="45" t="s">
        <v>172</v>
      </c>
      <c r="B98" s="46" t="s">
        <v>173</v>
      </c>
      <c r="C98" s="52">
        <f>SUM(C99)</f>
        <v>298.21344299999998</v>
      </c>
      <c r="D98" s="53">
        <f>SUM(D99)</f>
        <v>126.3</v>
      </c>
      <c r="E98" s="53">
        <f>SUM(E99)</f>
        <v>0</v>
      </c>
      <c r="F98" s="49">
        <f t="shared" si="8"/>
        <v>126.3</v>
      </c>
      <c r="G98" s="49">
        <f t="shared" si="6"/>
        <v>-171.913443</v>
      </c>
      <c r="H98" s="50">
        <f t="shared" si="7"/>
        <v>-0.57647784509835098</v>
      </c>
    </row>
    <row r="99" spans="1:8" s="35" customFormat="1" ht="14.1" customHeight="1">
      <c r="A99" s="45" t="s">
        <v>174</v>
      </c>
      <c r="B99" s="46" t="s">
        <v>175</v>
      </c>
      <c r="C99" s="52">
        <v>298.21344299999998</v>
      </c>
      <c r="D99" s="51">
        <v>126.3</v>
      </c>
      <c r="E99" s="49"/>
      <c r="F99" s="49">
        <f t="shared" si="8"/>
        <v>126.3</v>
      </c>
      <c r="G99" s="49">
        <f t="shared" si="6"/>
        <v>-171.913443</v>
      </c>
      <c r="H99" s="50">
        <f t="shared" si="7"/>
        <v>-0.57647784509835098</v>
      </c>
    </row>
    <row r="100" spans="1:8" s="35" customFormat="1" ht="14.1" customHeight="1">
      <c r="A100" s="45" t="s">
        <v>176</v>
      </c>
      <c r="B100" s="46" t="s">
        <v>177</v>
      </c>
      <c r="C100" s="47">
        <f>C101+C104+C108+C110+C112+C115+C117+C119</f>
        <v>5550.7617019999998</v>
      </c>
      <c r="D100" s="48">
        <f>D101+D104+D108+D110+D112+D115+D117+D119</f>
        <v>4936.4901680000003</v>
      </c>
      <c r="E100" s="48">
        <f>E101+E104+E108+E110+E112+E115+E117+E119</f>
        <v>2336.2091679999999</v>
      </c>
      <c r="F100" s="49">
        <f t="shared" si="8"/>
        <v>2600.2809999999999</v>
      </c>
      <c r="G100" s="49">
        <f t="shared" si="6"/>
        <v>-614.27153399999997</v>
      </c>
      <c r="H100" s="50">
        <f t="shared" si="7"/>
        <v>-0.110664367699062</v>
      </c>
    </row>
    <row r="101" spans="1:8" s="35" customFormat="1" ht="14.1" customHeight="1">
      <c r="A101" s="45" t="s">
        <v>178</v>
      </c>
      <c r="B101" s="46" t="s">
        <v>179</v>
      </c>
      <c r="C101" s="52">
        <f>SUM(C102:C103)</f>
        <v>2717.918842</v>
      </c>
      <c r="D101" s="53">
        <f>SUM(D102:D103)</f>
        <v>1853.4010000000001</v>
      </c>
      <c r="E101" s="53">
        <f>SUM(E102:E103)</f>
        <v>991.42</v>
      </c>
      <c r="F101" s="49">
        <f t="shared" si="8"/>
        <v>861.98099999999999</v>
      </c>
      <c r="G101" s="49">
        <f t="shared" si="6"/>
        <v>-864.51784199999997</v>
      </c>
      <c r="H101" s="50">
        <f t="shared" si="7"/>
        <v>-0.31808081560074802</v>
      </c>
    </row>
    <row r="102" spans="1:8" s="35" customFormat="1" ht="14.1" customHeight="1">
      <c r="A102" s="45" t="s">
        <v>180</v>
      </c>
      <c r="B102" s="46" t="s">
        <v>181</v>
      </c>
      <c r="C102" s="52">
        <v>2699.5388419999999</v>
      </c>
      <c r="D102" s="51">
        <v>1853.4010000000001</v>
      </c>
      <c r="E102" s="49">
        <v>991.42</v>
      </c>
      <c r="F102" s="49">
        <f t="shared" si="8"/>
        <v>861.98099999999999</v>
      </c>
      <c r="G102" s="49">
        <f t="shared" ref="G102:G133" si="9">D102-C102</f>
        <v>-846.13784199999998</v>
      </c>
      <c r="H102" s="50">
        <f t="shared" ref="H102:H133" si="10">G102/C102</f>
        <v>-0.31343792089063799</v>
      </c>
    </row>
    <row r="103" spans="1:8" s="35" customFormat="1" ht="14.1" customHeight="1">
      <c r="A103" s="45" t="s">
        <v>508</v>
      </c>
      <c r="B103" s="46" t="s">
        <v>509</v>
      </c>
      <c r="C103" s="52">
        <v>18.38</v>
      </c>
      <c r="D103" s="51"/>
      <c r="E103" s="49"/>
      <c r="F103" s="49">
        <f t="shared" si="8"/>
        <v>0</v>
      </c>
      <c r="G103" s="49">
        <f t="shared" si="9"/>
        <v>-18.38</v>
      </c>
      <c r="H103" s="50">
        <f t="shared" si="10"/>
        <v>-1</v>
      </c>
    </row>
    <row r="104" spans="1:8" s="35" customFormat="1" ht="14.1" customHeight="1">
      <c r="A104" s="45" t="s">
        <v>182</v>
      </c>
      <c r="B104" s="46" t="s">
        <v>183</v>
      </c>
      <c r="C104" s="52">
        <f>SUM(C105:C107)</f>
        <v>1514.2143000000001</v>
      </c>
      <c r="D104" s="53">
        <f>SUM(D105:D107)</f>
        <v>1269</v>
      </c>
      <c r="E104" s="53">
        <f>SUM(E105:E107)</f>
        <v>0</v>
      </c>
      <c r="F104" s="49">
        <f t="shared" si="8"/>
        <v>1269</v>
      </c>
      <c r="G104" s="49">
        <f t="shared" si="9"/>
        <v>-245.21430000000001</v>
      </c>
      <c r="H104" s="50">
        <f t="shared" si="10"/>
        <v>-0.1619416089255</v>
      </c>
    </row>
    <row r="105" spans="1:8" s="35" customFormat="1" ht="14.1" customHeight="1">
      <c r="A105" s="45" t="s">
        <v>184</v>
      </c>
      <c r="B105" s="46" t="s">
        <v>185</v>
      </c>
      <c r="C105" s="52">
        <v>1406.9108000000001</v>
      </c>
      <c r="D105" s="51">
        <v>1269</v>
      </c>
      <c r="E105" s="58"/>
      <c r="F105" s="49">
        <f t="shared" si="8"/>
        <v>1269</v>
      </c>
      <c r="G105" s="49">
        <f t="shared" si="9"/>
        <v>-137.91079999999999</v>
      </c>
      <c r="H105" s="50">
        <f t="shared" si="10"/>
        <v>-9.8023840601692794E-2</v>
      </c>
    </row>
    <row r="106" spans="1:8" s="35" customFormat="1" ht="14.1" customHeight="1">
      <c r="A106" s="45" t="s">
        <v>510</v>
      </c>
      <c r="B106" s="46" t="s">
        <v>511</v>
      </c>
      <c r="C106" s="52">
        <v>0.79</v>
      </c>
      <c r="D106" s="51"/>
      <c r="E106" s="58"/>
      <c r="F106" s="49">
        <f t="shared" si="8"/>
        <v>0</v>
      </c>
      <c r="G106" s="49">
        <f t="shared" si="9"/>
        <v>-0.79</v>
      </c>
      <c r="H106" s="50">
        <f t="shared" si="10"/>
        <v>-1</v>
      </c>
    </row>
    <row r="107" spans="1:8" s="35" customFormat="1" ht="14.1" customHeight="1">
      <c r="A107" s="45" t="s">
        <v>512</v>
      </c>
      <c r="B107" s="46" t="s">
        <v>513</v>
      </c>
      <c r="C107" s="52">
        <v>106.51349999999999</v>
      </c>
      <c r="D107" s="51"/>
      <c r="E107" s="58"/>
      <c r="F107" s="49">
        <f t="shared" si="8"/>
        <v>0</v>
      </c>
      <c r="G107" s="49">
        <f t="shared" si="9"/>
        <v>-106.51349999999999</v>
      </c>
      <c r="H107" s="50">
        <f t="shared" si="10"/>
        <v>-1</v>
      </c>
    </row>
    <row r="108" spans="1:8" s="35" customFormat="1" ht="14.1" customHeight="1">
      <c r="A108" s="45" t="s">
        <v>514</v>
      </c>
      <c r="B108" s="46" t="s">
        <v>515</v>
      </c>
      <c r="C108" s="52">
        <f>SUM(C109)</f>
        <v>5</v>
      </c>
      <c r="D108" s="53">
        <f>SUM(D109)</f>
        <v>0</v>
      </c>
      <c r="E108" s="53">
        <f>SUM(E109)</f>
        <v>0</v>
      </c>
      <c r="F108" s="49">
        <f t="shared" si="8"/>
        <v>0</v>
      </c>
      <c r="G108" s="49">
        <f t="shared" si="9"/>
        <v>-5</v>
      </c>
      <c r="H108" s="50">
        <f t="shared" si="10"/>
        <v>-1</v>
      </c>
    </row>
    <row r="109" spans="1:8" s="35" customFormat="1" ht="14.1" customHeight="1">
      <c r="A109" s="45" t="s">
        <v>516</v>
      </c>
      <c r="B109" s="46" t="s">
        <v>517</v>
      </c>
      <c r="C109" s="52">
        <v>5</v>
      </c>
      <c r="D109" s="51"/>
      <c r="E109" s="58"/>
      <c r="F109" s="49">
        <f t="shared" si="8"/>
        <v>0</v>
      </c>
      <c r="G109" s="49">
        <f t="shared" si="9"/>
        <v>-5</v>
      </c>
      <c r="H109" s="50">
        <f t="shared" si="10"/>
        <v>-1</v>
      </c>
    </row>
    <row r="110" spans="1:8" s="35" customFormat="1" ht="14.1" customHeight="1">
      <c r="A110" s="45" t="s">
        <v>186</v>
      </c>
      <c r="B110" s="46" t="s">
        <v>187</v>
      </c>
      <c r="C110" s="52">
        <f>SUM(C111)</f>
        <v>238.22255999999999</v>
      </c>
      <c r="D110" s="53">
        <f>SUM(D111)</f>
        <v>469.3</v>
      </c>
      <c r="E110" s="53">
        <f>SUM(E111)</f>
        <v>0</v>
      </c>
      <c r="F110" s="49">
        <f t="shared" si="8"/>
        <v>469.3</v>
      </c>
      <c r="G110" s="49">
        <f t="shared" si="9"/>
        <v>231.07744</v>
      </c>
      <c r="H110" s="50">
        <f t="shared" si="10"/>
        <v>0.97000653506536105</v>
      </c>
    </row>
    <row r="111" spans="1:8" s="35" customFormat="1" ht="14.1" customHeight="1">
      <c r="A111" s="45" t="s">
        <v>188</v>
      </c>
      <c r="B111" s="46" t="s">
        <v>189</v>
      </c>
      <c r="C111" s="52">
        <v>238.22255999999999</v>
      </c>
      <c r="D111" s="51">
        <v>469.3</v>
      </c>
      <c r="E111" s="58"/>
      <c r="F111" s="49">
        <f t="shared" ref="F111:F142" si="11">D111-E111</f>
        <v>469.3</v>
      </c>
      <c r="G111" s="49">
        <f t="shared" si="9"/>
        <v>231.07744</v>
      </c>
      <c r="H111" s="50">
        <f t="shared" si="10"/>
        <v>0.97000653506536105</v>
      </c>
    </row>
    <row r="112" spans="1:8" s="35" customFormat="1" ht="14.1" customHeight="1">
      <c r="A112" s="59">
        <v>21011</v>
      </c>
      <c r="B112" s="46" t="s">
        <v>190</v>
      </c>
      <c r="C112" s="52">
        <f>SUM(C113:C114)</f>
        <v>1002.336628</v>
      </c>
      <c r="D112" s="53">
        <f>SUM(D113:D114)</f>
        <v>1344.789168</v>
      </c>
      <c r="E112" s="53">
        <f>SUM(E113:E114)</f>
        <v>1344.789168</v>
      </c>
      <c r="F112" s="49">
        <f t="shared" si="11"/>
        <v>0</v>
      </c>
      <c r="G112" s="49">
        <f t="shared" si="9"/>
        <v>342.45254</v>
      </c>
      <c r="H112" s="50">
        <f t="shared" si="10"/>
        <v>0.34165422118047201</v>
      </c>
    </row>
    <row r="113" spans="1:8" s="35" customFormat="1" ht="14.1" customHeight="1">
      <c r="A113" s="59">
        <v>2101102</v>
      </c>
      <c r="B113" s="46" t="s">
        <v>191</v>
      </c>
      <c r="C113" s="52">
        <v>771.57303999999999</v>
      </c>
      <c r="D113" s="51">
        <v>1034.45316</v>
      </c>
      <c r="E113" s="58">
        <v>1034.45316</v>
      </c>
      <c r="F113" s="49">
        <f t="shared" si="11"/>
        <v>0</v>
      </c>
      <c r="G113" s="49">
        <f t="shared" si="9"/>
        <v>262.88011999999998</v>
      </c>
      <c r="H113" s="50">
        <f t="shared" si="10"/>
        <v>0.34070672039033401</v>
      </c>
    </row>
    <row r="114" spans="1:8" s="35" customFormat="1" ht="14.1" customHeight="1">
      <c r="A114" s="59">
        <v>2101103</v>
      </c>
      <c r="B114" s="46" t="s">
        <v>192</v>
      </c>
      <c r="C114" s="52">
        <v>230.763588</v>
      </c>
      <c r="D114" s="51">
        <v>310.33600799999999</v>
      </c>
      <c r="E114" s="58">
        <v>310.33600799999999</v>
      </c>
      <c r="F114" s="49">
        <f t="shared" si="11"/>
        <v>0</v>
      </c>
      <c r="G114" s="49">
        <f t="shared" si="9"/>
        <v>79.572419999999994</v>
      </c>
      <c r="H114" s="50">
        <f t="shared" si="10"/>
        <v>0.34482225159369601</v>
      </c>
    </row>
    <row r="115" spans="1:8" s="35" customFormat="1" ht="14.1" customHeight="1">
      <c r="A115" s="57">
        <v>21013</v>
      </c>
      <c r="B115" s="60" t="s">
        <v>518</v>
      </c>
      <c r="C115" s="52">
        <f>SUM(C116)</f>
        <v>25.153566000000001</v>
      </c>
      <c r="D115" s="53">
        <f>SUM(D116)</f>
        <v>0</v>
      </c>
      <c r="E115" s="53">
        <f>SUM(E116)</f>
        <v>0</v>
      </c>
      <c r="F115" s="49">
        <f t="shared" si="11"/>
        <v>0</v>
      </c>
      <c r="G115" s="49">
        <f t="shared" si="9"/>
        <v>-25.153566000000001</v>
      </c>
      <c r="H115" s="50">
        <f t="shared" si="10"/>
        <v>-1</v>
      </c>
    </row>
    <row r="116" spans="1:8" s="35" customFormat="1" ht="14.1" customHeight="1">
      <c r="A116" s="59">
        <v>2101301</v>
      </c>
      <c r="B116" s="60" t="s">
        <v>519</v>
      </c>
      <c r="C116" s="52">
        <v>25.153566000000001</v>
      </c>
      <c r="D116" s="51"/>
      <c r="E116" s="58"/>
      <c r="F116" s="49">
        <f t="shared" si="11"/>
        <v>0</v>
      </c>
      <c r="G116" s="49">
        <f t="shared" si="9"/>
        <v>-25.153566000000001</v>
      </c>
      <c r="H116" s="50">
        <f t="shared" si="10"/>
        <v>-1</v>
      </c>
    </row>
    <row r="117" spans="1:8" s="35" customFormat="1" ht="14.1" customHeight="1">
      <c r="A117" s="59">
        <v>21014</v>
      </c>
      <c r="B117" s="60" t="s">
        <v>520</v>
      </c>
      <c r="C117" s="47">
        <f>SUM(C118)</f>
        <v>16.315306</v>
      </c>
      <c r="D117" s="48">
        <f>SUM(D118)</f>
        <v>0</v>
      </c>
      <c r="E117" s="48">
        <f>SUM(E118)</f>
        <v>0</v>
      </c>
      <c r="F117" s="49">
        <f t="shared" si="11"/>
        <v>0</v>
      </c>
      <c r="G117" s="49">
        <f t="shared" si="9"/>
        <v>-16.315306</v>
      </c>
      <c r="H117" s="50">
        <f t="shared" si="10"/>
        <v>-1</v>
      </c>
    </row>
    <row r="118" spans="1:8" s="35" customFormat="1" ht="14.1" customHeight="1">
      <c r="A118" s="59">
        <v>2101401</v>
      </c>
      <c r="B118" s="60" t="s">
        <v>521</v>
      </c>
      <c r="C118" s="47">
        <v>16.315306</v>
      </c>
      <c r="D118" s="51"/>
      <c r="E118" s="51"/>
      <c r="F118" s="49">
        <f t="shared" si="11"/>
        <v>0</v>
      </c>
      <c r="G118" s="49">
        <f t="shared" si="9"/>
        <v>-16.315306</v>
      </c>
      <c r="H118" s="50">
        <f t="shared" si="10"/>
        <v>-1</v>
      </c>
    </row>
    <row r="119" spans="1:8" s="35" customFormat="1" ht="14.1" customHeight="1">
      <c r="A119" s="45" t="s">
        <v>522</v>
      </c>
      <c r="B119" s="46" t="s">
        <v>523</v>
      </c>
      <c r="C119" s="47">
        <f>C120</f>
        <v>31.6005</v>
      </c>
      <c r="D119" s="48">
        <f>D120</f>
        <v>0</v>
      </c>
      <c r="E119" s="48">
        <f>E120</f>
        <v>0</v>
      </c>
      <c r="F119" s="49">
        <f t="shared" si="11"/>
        <v>0</v>
      </c>
      <c r="G119" s="49">
        <f t="shared" si="9"/>
        <v>-31.6005</v>
      </c>
      <c r="H119" s="50">
        <f t="shared" si="10"/>
        <v>-1</v>
      </c>
    </row>
    <row r="120" spans="1:8" s="35" customFormat="1" ht="14.1" customHeight="1">
      <c r="A120" s="45" t="s">
        <v>524</v>
      </c>
      <c r="B120" s="46" t="s">
        <v>525</v>
      </c>
      <c r="C120" s="47">
        <v>31.6005</v>
      </c>
      <c r="D120" s="51"/>
      <c r="E120" s="58"/>
      <c r="F120" s="49">
        <f t="shared" si="11"/>
        <v>0</v>
      </c>
      <c r="G120" s="49">
        <f t="shared" si="9"/>
        <v>-31.6005</v>
      </c>
      <c r="H120" s="50">
        <f t="shared" si="10"/>
        <v>-1</v>
      </c>
    </row>
    <row r="121" spans="1:8" s="35" customFormat="1" ht="14.1" customHeight="1">
      <c r="A121" s="45" t="s">
        <v>193</v>
      </c>
      <c r="B121" s="46" t="s">
        <v>194</v>
      </c>
      <c r="C121" s="52">
        <f>C122+C125</f>
        <v>1248.189343</v>
      </c>
      <c r="D121" s="53">
        <f>D122+D125</f>
        <v>300</v>
      </c>
      <c r="E121" s="53">
        <f>E122+E125</f>
        <v>0</v>
      </c>
      <c r="F121" s="49">
        <f t="shared" si="11"/>
        <v>300</v>
      </c>
      <c r="G121" s="49">
        <f t="shared" si="9"/>
        <v>-948.18934300000001</v>
      </c>
      <c r="H121" s="50">
        <f t="shared" si="10"/>
        <v>-0.75965184955116205</v>
      </c>
    </row>
    <row r="122" spans="1:8" s="35" customFormat="1" ht="14.1" customHeight="1">
      <c r="A122" s="45" t="s">
        <v>195</v>
      </c>
      <c r="B122" s="46" t="s">
        <v>196</v>
      </c>
      <c r="C122" s="52">
        <f>SUM(C123:C124)</f>
        <v>705.55934300000001</v>
      </c>
      <c r="D122" s="53">
        <f>SUM(D123:D124)</f>
        <v>300</v>
      </c>
      <c r="E122" s="53">
        <f>SUM(E123:E124)</f>
        <v>0</v>
      </c>
      <c r="F122" s="49">
        <f t="shared" si="11"/>
        <v>300</v>
      </c>
      <c r="G122" s="49">
        <f t="shared" si="9"/>
        <v>-405.55934300000001</v>
      </c>
      <c r="H122" s="50">
        <f t="shared" si="10"/>
        <v>-0.57480543206413204</v>
      </c>
    </row>
    <row r="123" spans="1:8" s="35" customFormat="1" ht="14.1" customHeight="1">
      <c r="A123" s="45" t="s">
        <v>197</v>
      </c>
      <c r="B123" s="46" t="s">
        <v>198</v>
      </c>
      <c r="C123" s="52">
        <v>626.22029999999995</v>
      </c>
      <c r="D123" s="51">
        <v>300</v>
      </c>
      <c r="E123" s="58"/>
      <c r="F123" s="49">
        <f t="shared" si="11"/>
        <v>300</v>
      </c>
      <c r="G123" s="49">
        <f t="shared" si="9"/>
        <v>-326.22030000000001</v>
      </c>
      <c r="H123" s="50">
        <f t="shared" si="10"/>
        <v>-0.52093536412026198</v>
      </c>
    </row>
    <row r="124" spans="1:8" s="35" customFormat="1" ht="14.1" customHeight="1">
      <c r="A124" s="45" t="s">
        <v>526</v>
      </c>
      <c r="B124" s="46" t="s">
        <v>527</v>
      </c>
      <c r="C124" s="52">
        <v>79.339043000000004</v>
      </c>
      <c r="D124" s="51"/>
      <c r="E124" s="58"/>
      <c r="F124" s="49">
        <f t="shared" si="11"/>
        <v>0</v>
      </c>
      <c r="G124" s="49">
        <f t="shared" si="9"/>
        <v>-79.339043000000004</v>
      </c>
      <c r="H124" s="50">
        <f t="shared" si="10"/>
        <v>-1</v>
      </c>
    </row>
    <row r="125" spans="1:8" s="35" customFormat="1" ht="14.1" customHeight="1">
      <c r="A125" s="45" t="s">
        <v>528</v>
      </c>
      <c r="B125" s="46" t="s">
        <v>529</v>
      </c>
      <c r="C125" s="52">
        <f>C126</f>
        <v>542.63</v>
      </c>
      <c r="D125" s="53">
        <f>D126</f>
        <v>0</v>
      </c>
      <c r="E125" s="53">
        <f>E126</f>
        <v>0</v>
      </c>
      <c r="F125" s="49">
        <f t="shared" si="11"/>
        <v>0</v>
      </c>
      <c r="G125" s="49">
        <f t="shared" si="9"/>
        <v>-542.63</v>
      </c>
      <c r="H125" s="50">
        <f t="shared" si="10"/>
        <v>-1</v>
      </c>
    </row>
    <row r="126" spans="1:8" s="35" customFormat="1" ht="14.1" customHeight="1">
      <c r="A126" s="45" t="s">
        <v>530</v>
      </c>
      <c r="B126" s="46" t="s">
        <v>531</v>
      </c>
      <c r="C126" s="52">
        <v>542.63</v>
      </c>
      <c r="D126" s="51"/>
      <c r="E126" s="58"/>
      <c r="F126" s="49">
        <f t="shared" si="11"/>
        <v>0</v>
      </c>
      <c r="G126" s="49">
        <f t="shared" si="9"/>
        <v>-542.63</v>
      </c>
      <c r="H126" s="50">
        <f t="shared" si="10"/>
        <v>-1</v>
      </c>
    </row>
    <row r="127" spans="1:8" s="35" customFormat="1" ht="14.1" customHeight="1">
      <c r="A127" s="45" t="s">
        <v>199</v>
      </c>
      <c r="B127" s="46" t="s">
        <v>200</v>
      </c>
      <c r="C127" s="52">
        <f>C128+C131+C133</f>
        <v>10881.537699</v>
      </c>
      <c r="D127" s="53">
        <f>D128+D131+D133</f>
        <v>7220.1340039999995</v>
      </c>
      <c r="E127" s="53">
        <f>E128+E131+E133</f>
        <v>123.434</v>
      </c>
      <c r="F127" s="49">
        <f t="shared" si="11"/>
        <v>7096.7000040000003</v>
      </c>
      <c r="G127" s="49">
        <f t="shared" si="9"/>
        <v>-3661.403695</v>
      </c>
      <c r="H127" s="50">
        <f t="shared" si="10"/>
        <v>-0.33647851951443197</v>
      </c>
    </row>
    <row r="128" spans="1:8" s="35" customFormat="1" ht="14.1" customHeight="1">
      <c r="A128" s="45" t="s">
        <v>201</v>
      </c>
      <c r="B128" s="46" t="s">
        <v>202</v>
      </c>
      <c r="C128" s="52">
        <f>SUM(C129:C130)</f>
        <v>5317.9007009999996</v>
      </c>
      <c r="D128" s="53">
        <f>SUM(D129:D130)</f>
        <v>4350.1340039999995</v>
      </c>
      <c r="E128" s="53">
        <f>SUM(E129:E130)</f>
        <v>123.434</v>
      </c>
      <c r="F128" s="49">
        <f t="shared" si="11"/>
        <v>4226.7000040000003</v>
      </c>
      <c r="G128" s="49">
        <f t="shared" si="9"/>
        <v>-967.76669700000002</v>
      </c>
      <c r="H128" s="50">
        <f t="shared" si="10"/>
        <v>-0.181982844624763</v>
      </c>
    </row>
    <row r="129" spans="1:8" s="35" customFormat="1" ht="14.1" customHeight="1">
      <c r="A129" s="45" t="s">
        <v>203</v>
      </c>
      <c r="B129" s="46" t="s">
        <v>204</v>
      </c>
      <c r="C129" s="52">
        <v>7.6744000000000007E-2</v>
      </c>
      <c r="D129" s="51">
        <v>45.359200000000001</v>
      </c>
      <c r="E129" s="58"/>
      <c r="F129" s="49">
        <f t="shared" si="11"/>
        <v>45.359200000000001</v>
      </c>
      <c r="G129" s="49">
        <f t="shared" si="9"/>
        <v>45.282456000000003</v>
      </c>
      <c r="H129" s="50">
        <f t="shared" si="10"/>
        <v>590.04555404982796</v>
      </c>
    </row>
    <row r="130" spans="1:8" s="35" customFormat="1" ht="14.1" customHeight="1">
      <c r="A130" s="59">
        <v>2120199</v>
      </c>
      <c r="B130" s="46" t="s">
        <v>205</v>
      </c>
      <c r="C130" s="52">
        <v>5317.8239569999996</v>
      </c>
      <c r="D130" s="51">
        <v>4304.7748039999997</v>
      </c>
      <c r="E130" s="58">
        <v>123.434</v>
      </c>
      <c r="F130" s="49">
        <f t="shared" si="11"/>
        <v>4181.3408040000004</v>
      </c>
      <c r="G130" s="49">
        <f t="shared" si="9"/>
        <v>-1013.049153</v>
      </c>
      <c r="H130" s="50">
        <f t="shared" si="10"/>
        <v>-0.19050069374081</v>
      </c>
    </row>
    <row r="131" spans="1:8" s="35" customFormat="1" ht="14.1" customHeight="1">
      <c r="A131" s="45" t="s">
        <v>421</v>
      </c>
      <c r="B131" s="46" t="s">
        <v>422</v>
      </c>
      <c r="C131" s="52">
        <f>SUM(C132)</f>
        <v>2672.488398</v>
      </c>
      <c r="D131" s="53">
        <f>SUM(D132)</f>
        <v>0</v>
      </c>
      <c r="E131" s="53">
        <f>SUM(E132)</f>
        <v>0</v>
      </c>
      <c r="F131" s="49">
        <f t="shared" si="11"/>
        <v>0</v>
      </c>
      <c r="G131" s="49">
        <f t="shared" si="9"/>
        <v>-2672.488398</v>
      </c>
      <c r="H131" s="50">
        <f t="shared" si="10"/>
        <v>-1</v>
      </c>
    </row>
    <row r="132" spans="1:8" s="35" customFormat="1" ht="14.1" customHeight="1">
      <c r="A132" s="45" t="s">
        <v>423</v>
      </c>
      <c r="B132" s="46" t="s">
        <v>424</v>
      </c>
      <c r="C132" s="52">
        <v>2672.488398</v>
      </c>
      <c r="D132" s="51"/>
      <c r="E132" s="58"/>
      <c r="F132" s="49">
        <f t="shared" si="11"/>
        <v>0</v>
      </c>
      <c r="G132" s="49">
        <f t="shared" si="9"/>
        <v>-2672.488398</v>
      </c>
      <c r="H132" s="50">
        <f t="shared" si="10"/>
        <v>-1</v>
      </c>
    </row>
    <row r="133" spans="1:8" s="35" customFormat="1" ht="14.1" customHeight="1">
      <c r="A133" s="45" t="s">
        <v>206</v>
      </c>
      <c r="B133" s="46" t="s">
        <v>207</v>
      </c>
      <c r="C133" s="52">
        <f>SUM(C134)</f>
        <v>2891.1486</v>
      </c>
      <c r="D133" s="53">
        <f>SUM(D134)</f>
        <v>2870</v>
      </c>
      <c r="E133" s="53">
        <f>SUM(E134)</f>
        <v>0</v>
      </c>
      <c r="F133" s="49">
        <f t="shared" si="11"/>
        <v>2870</v>
      </c>
      <c r="G133" s="49">
        <f t="shared" si="9"/>
        <v>-21.148599999999998</v>
      </c>
      <c r="H133" s="50">
        <f t="shared" si="10"/>
        <v>-7.3149474226264196E-3</v>
      </c>
    </row>
    <row r="134" spans="1:8" s="35" customFormat="1" ht="14.1" customHeight="1">
      <c r="A134" s="45" t="s">
        <v>208</v>
      </c>
      <c r="B134" s="46" t="s">
        <v>209</v>
      </c>
      <c r="C134" s="52">
        <v>2891.1486</v>
      </c>
      <c r="D134" s="51">
        <v>2870</v>
      </c>
      <c r="E134" s="58"/>
      <c r="F134" s="49">
        <f t="shared" si="11"/>
        <v>2870</v>
      </c>
      <c r="G134" s="49">
        <f t="shared" ref="G134:G165" si="12">D134-C134</f>
        <v>-21.148599999999998</v>
      </c>
      <c r="H134" s="50">
        <f t="shared" ref="H134:H165" si="13">G134/C134</f>
        <v>-7.3149474226264196E-3</v>
      </c>
    </row>
    <row r="135" spans="1:8" s="35" customFormat="1" ht="14.1" customHeight="1">
      <c r="A135" s="45" t="s">
        <v>214</v>
      </c>
      <c r="B135" s="46" t="s">
        <v>215</v>
      </c>
      <c r="C135" s="52">
        <f>C136+C145+C150+C154+C158</f>
        <v>35394.952101000003</v>
      </c>
      <c r="D135" s="53">
        <f>D136+D145+D150+D154+D158</f>
        <v>15816.687</v>
      </c>
      <c r="E135" s="53">
        <f>E136+E145+E150+E154+E158</f>
        <v>731.46159999999998</v>
      </c>
      <c r="F135" s="49">
        <f t="shared" si="11"/>
        <v>15085.225399999999</v>
      </c>
      <c r="G135" s="49">
        <f t="shared" si="12"/>
        <v>-19578.265101000001</v>
      </c>
      <c r="H135" s="50">
        <f t="shared" si="13"/>
        <v>-0.55313721134960503</v>
      </c>
    </row>
    <row r="136" spans="1:8" s="35" customFormat="1" ht="14.1" customHeight="1">
      <c r="A136" s="45" t="s">
        <v>216</v>
      </c>
      <c r="B136" s="46" t="s">
        <v>217</v>
      </c>
      <c r="C136" s="52">
        <f>SUM(C137:C144)</f>
        <v>22341.350571999999</v>
      </c>
      <c r="D136" s="53">
        <f>SUM(D137:D144)</f>
        <v>5572.7870000000003</v>
      </c>
      <c r="E136" s="53">
        <f>SUM(E137:E144)</f>
        <v>731.46159999999998</v>
      </c>
      <c r="F136" s="49">
        <f t="shared" si="11"/>
        <v>4841.3253999999997</v>
      </c>
      <c r="G136" s="49">
        <f t="shared" si="12"/>
        <v>-16768.563571999999</v>
      </c>
      <c r="H136" s="50">
        <f t="shared" si="13"/>
        <v>-0.75056176742581204</v>
      </c>
    </row>
    <row r="137" spans="1:8" s="35" customFormat="1" ht="14.1" customHeight="1">
      <c r="A137" s="45" t="s">
        <v>218</v>
      </c>
      <c r="B137" s="46" t="s">
        <v>55</v>
      </c>
      <c r="C137" s="52">
        <v>889.89033900000004</v>
      </c>
      <c r="D137" s="51">
        <v>3259.0169999999998</v>
      </c>
      <c r="E137" s="58">
        <v>731.46159999999998</v>
      </c>
      <c r="F137" s="49">
        <f t="shared" si="11"/>
        <v>2527.5554000000002</v>
      </c>
      <c r="G137" s="49">
        <f t="shared" si="12"/>
        <v>2369.1266609999998</v>
      </c>
      <c r="H137" s="50">
        <f t="shared" si="13"/>
        <v>2.66226809885617</v>
      </c>
    </row>
    <row r="138" spans="1:8" s="35" customFormat="1" ht="14.1" customHeight="1">
      <c r="A138" s="45" t="s">
        <v>532</v>
      </c>
      <c r="B138" s="46" t="s">
        <v>533</v>
      </c>
      <c r="C138" s="52">
        <v>22.126799999999999</v>
      </c>
      <c r="D138" s="51"/>
      <c r="E138" s="58"/>
      <c r="F138" s="49">
        <f t="shared" si="11"/>
        <v>0</v>
      </c>
      <c r="G138" s="49">
        <f t="shared" si="12"/>
        <v>-22.126799999999999</v>
      </c>
      <c r="H138" s="50">
        <f t="shared" si="13"/>
        <v>-1</v>
      </c>
    </row>
    <row r="139" spans="1:8" s="35" customFormat="1" ht="14.1" customHeight="1">
      <c r="A139" s="45" t="s">
        <v>219</v>
      </c>
      <c r="B139" s="46" t="s">
        <v>220</v>
      </c>
      <c r="C139" s="52">
        <v>12.6884</v>
      </c>
      <c r="D139" s="51">
        <v>81.599999999999994</v>
      </c>
      <c r="E139" s="58"/>
      <c r="F139" s="49">
        <f t="shared" si="11"/>
        <v>81.599999999999994</v>
      </c>
      <c r="G139" s="49">
        <f t="shared" si="12"/>
        <v>68.911600000000007</v>
      </c>
      <c r="H139" s="50">
        <f t="shared" si="13"/>
        <v>5.4310708994041796</v>
      </c>
    </row>
    <row r="140" spans="1:8" s="35" customFormat="1" ht="14.1" customHeight="1">
      <c r="A140" s="45" t="s">
        <v>534</v>
      </c>
      <c r="B140" s="46" t="s">
        <v>535</v>
      </c>
      <c r="C140" s="52">
        <v>10.62</v>
      </c>
      <c r="D140" s="51"/>
      <c r="E140" s="58"/>
      <c r="F140" s="49">
        <f t="shared" si="11"/>
        <v>0</v>
      </c>
      <c r="G140" s="49">
        <f t="shared" si="12"/>
        <v>-10.62</v>
      </c>
      <c r="H140" s="50">
        <f t="shared" si="13"/>
        <v>-1</v>
      </c>
    </row>
    <row r="141" spans="1:8" s="35" customFormat="1" ht="14.1" customHeight="1">
      <c r="A141" s="45" t="s">
        <v>536</v>
      </c>
      <c r="B141" s="46" t="s">
        <v>537</v>
      </c>
      <c r="C141" s="52">
        <v>780.81200000000001</v>
      </c>
      <c r="D141" s="51"/>
      <c r="E141" s="58"/>
      <c r="F141" s="49">
        <f t="shared" si="11"/>
        <v>0</v>
      </c>
      <c r="G141" s="49">
        <f t="shared" si="12"/>
        <v>-780.81200000000001</v>
      </c>
      <c r="H141" s="50">
        <f t="shared" si="13"/>
        <v>-1</v>
      </c>
    </row>
    <row r="142" spans="1:8" s="35" customFormat="1" ht="14.1" customHeight="1">
      <c r="A142" s="45" t="s">
        <v>538</v>
      </c>
      <c r="B142" s="46" t="s">
        <v>539</v>
      </c>
      <c r="C142" s="52">
        <v>15</v>
      </c>
      <c r="D142" s="51"/>
      <c r="E142" s="58"/>
      <c r="F142" s="49">
        <f t="shared" si="11"/>
        <v>0</v>
      </c>
      <c r="G142" s="49">
        <f t="shared" si="12"/>
        <v>-15</v>
      </c>
      <c r="H142" s="50">
        <f t="shared" si="13"/>
        <v>-1</v>
      </c>
    </row>
    <row r="143" spans="1:8" s="35" customFormat="1" ht="14.1" customHeight="1">
      <c r="A143" s="45" t="s">
        <v>221</v>
      </c>
      <c r="B143" s="46" t="s">
        <v>222</v>
      </c>
      <c r="C143" s="52">
        <v>881.75</v>
      </c>
      <c r="D143" s="51">
        <v>22</v>
      </c>
      <c r="E143" s="58"/>
      <c r="F143" s="49">
        <f t="shared" ref="F143:F172" si="14">D143-E143</f>
        <v>22</v>
      </c>
      <c r="G143" s="49">
        <f t="shared" si="12"/>
        <v>-859.75</v>
      </c>
      <c r="H143" s="50">
        <f t="shared" si="13"/>
        <v>-0.97504961723844596</v>
      </c>
    </row>
    <row r="144" spans="1:8" s="35" customFormat="1" ht="14.1" customHeight="1">
      <c r="A144" s="45" t="s">
        <v>223</v>
      </c>
      <c r="B144" s="46" t="s">
        <v>224</v>
      </c>
      <c r="C144" s="52">
        <v>19728.463033</v>
      </c>
      <c r="D144" s="51">
        <v>2210.17</v>
      </c>
      <c r="E144" s="58"/>
      <c r="F144" s="49">
        <f t="shared" si="14"/>
        <v>2210.17</v>
      </c>
      <c r="G144" s="49">
        <f t="shared" si="12"/>
        <v>-17518.293033000002</v>
      </c>
      <c r="H144" s="50">
        <f t="shared" si="13"/>
        <v>-0.88797049236410197</v>
      </c>
    </row>
    <row r="145" spans="1:8" s="35" customFormat="1" ht="14.1" customHeight="1">
      <c r="A145" s="45" t="s">
        <v>225</v>
      </c>
      <c r="B145" s="46" t="s">
        <v>226</v>
      </c>
      <c r="C145" s="52">
        <f>SUM(C146:C149)</f>
        <v>11510.337143999999</v>
      </c>
      <c r="D145" s="53">
        <f>SUM(D146:D149)</f>
        <v>10213.9</v>
      </c>
      <c r="E145" s="53">
        <f>SUM(E146:E149)</f>
        <v>0</v>
      </c>
      <c r="F145" s="49">
        <f t="shared" si="14"/>
        <v>10213.9</v>
      </c>
      <c r="G145" s="49">
        <f t="shared" si="12"/>
        <v>-1296.437144</v>
      </c>
      <c r="H145" s="50">
        <f t="shared" si="13"/>
        <v>-0.112632421429619</v>
      </c>
    </row>
    <row r="146" spans="1:8" s="35" customFormat="1" ht="14.1" customHeight="1">
      <c r="A146" s="45" t="s">
        <v>227</v>
      </c>
      <c r="B146" s="46" t="s">
        <v>228</v>
      </c>
      <c r="C146" s="52">
        <v>11196.530894</v>
      </c>
      <c r="D146" s="51">
        <v>10213.9</v>
      </c>
      <c r="E146" s="58"/>
      <c r="F146" s="49">
        <f t="shared" si="14"/>
        <v>10213.9</v>
      </c>
      <c r="G146" s="49">
        <f t="shared" si="12"/>
        <v>-982.63089400000001</v>
      </c>
      <c r="H146" s="50">
        <f t="shared" si="13"/>
        <v>-8.7762084819198102E-2</v>
      </c>
    </row>
    <row r="147" spans="1:8" s="35" customFormat="1" ht="14.1" customHeight="1">
      <c r="A147" s="45" t="s">
        <v>540</v>
      </c>
      <c r="B147" s="46" t="s">
        <v>541</v>
      </c>
      <c r="C147" s="52">
        <v>244.80625000000001</v>
      </c>
      <c r="D147" s="51"/>
      <c r="E147" s="58"/>
      <c r="F147" s="49">
        <f t="shared" si="14"/>
        <v>0</v>
      </c>
      <c r="G147" s="49">
        <f t="shared" si="12"/>
        <v>-244.80625000000001</v>
      </c>
      <c r="H147" s="50">
        <f t="shared" si="13"/>
        <v>-1</v>
      </c>
    </row>
    <row r="148" spans="1:8" s="35" customFormat="1" ht="14.1" customHeight="1">
      <c r="A148" s="45" t="s">
        <v>542</v>
      </c>
      <c r="B148" s="46" t="s">
        <v>543</v>
      </c>
      <c r="C148" s="52">
        <v>48</v>
      </c>
      <c r="D148" s="51"/>
      <c r="E148" s="51"/>
      <c r="F148" s="49">
        <f t="shared" si="14"/>
        <v>0</v>
      </c>
      <c r="G148" s="49">
        <f t="shared" si="12"/>
        <v>-48</v>
      </c>
      <c r="H148" s="50">
        <f t="shared" si="13"/>
        <v>-1</v>
      </c>
    </row>
    <row r="149" spans="1:8" s="35" customFormat="1" ht="14.1" customHeight="1">
      <c r="A149" s="45" t="s">
        <v>544</v>
      </c>
      <c r="B149" s="46" t="s">
        <v>545</v>
      </c>
      <c r="C149" s="52">
        <v>21</v>
      </c>
      <c r="D149" s="51"/>
      <c r="E149" s="58"/>
      <c r="F149" s="49">
        <f t="shared" si="14"/>
        <v>0</v>
      </c>
      <c r="G149" s="49">
        <f t="shared" si="12"/>
        <v>-21</v>
      </c>
      <c r="H149" s="50">
        <f t="shared" si="13"/>
        <v>-1</v>
      </c>
    </row>
    <row r="150" spans="1:8" s="35" customFormat="1" ht="14.1" customHeight="1">
      <c r="A150" s="45" t="s">
        <v>229</v>
      </c>
      <c r="B150" s="46" t="s">
        <v>230</v>
      </c>
      <c r="C150" s="52">
        <f>SUM(C151:C153)</f>
        <v>220.45</v>
      </c>
      <c r="D150" s="53">
        <f>SUM(D151:D153)</f>
        <v>30</v>
      </c>
      <c r="E150" s="53">
        <f>SUM(E151:E153)</f>
        <v>0</v>
      </c>
      <c r="F150" s="49">
        <f t="shared" si="14"/>
        <v>30</v>
      </c>
      <c r="G150" s="49">
        <f t="shared" si="12"/>
        <v>-190.45</v>
      </c>
      <c r="H150" s="50">
        <f t="shared" si="13"/>
        <v>-0.863914719891132</v>
      </c>
    </row>
    <row r="151" spans="1:8" s="35" customFormat="1" ht="14.1" customHeight="1">
      <c r="A151" s="45" t="s">
        <v>546</v>
      </c>
      <c r="B151" s="46" t="s">
        <v>547</v>
      </c>
      <c r="C151" s="52">
        <v>182.45</v>
      </c>
      <c r="D151" s="51"/>
      <c r="E151" s="58"/>
      <c r="F151" s="49">
        <f t="shared" si="14"/>
        <v>0</v>
      </c>
      <c r="G151" s="49">
        <f t="shared" si="12"/>
        <v>-182.45</v>
      </c>
      <c r="H151" s="50">
        <f t="shared" si="13"/>
        <v>-1</v>
      </c>
    </row>
    <row r="152" spans="1:8" s="35" customFormat="1" ht="14.1" customHeight="1">
      <c r="A152" s="45" t="s">
        <v>548</v>
      </c>
      <c r="B152" s="46" t="s">
        <v>549</v>
      </c>
      <c r="C152" s="52">
        <v>5</v>
      </c>
      <c r="D152" s="51"/>
      <c r="E152" s="58"/>
      <c r="F152" s="49">
        <f t="shared" si="14"/>
        <v>0</v>
      </c>
      <c r="G152" s="49">
        <f t="shared" si="12"/>
        <v>-5</v>
      </c>
      <c r="H152" s="50">
        <f t="shared" si="13"/>
        <v>-1</v>
      </c>
    </row>
    <row r="153" spans="1:8" s="35" customFormat="1" ht="14.1" customHeight="1">
      <c r="A153" s="45" t="s">
        <v>231</v>
      </c>
      <c r="B153" s="46" t="s">
        <v>232</v>
      </c>
      <c r="C153" s="52">
        <v>33</v>
      </c>
      <c r="D153" s="51">
        <v>30</v>
      </c>
      <c r="E153" s="58"/>
      <c r="F153" s="49">
        <f t="shared" si="14"/>
        <v>30</v>
      </c>
      <c r="G153" s="49">
        <f t="shared" si="12"/>
        <v>-3</v>
      </c>
      <c r="H153" s="50">
        <f t="shared" si="13"/>
        <v>-9.0909090909090898E-2</v>
      </c>
    </row>
    <row r="154" spans="1:8" s="35" customFormat="1" ht="14.1" customHeight="1">
      <c r="A154" s="45" t="s">
        <v>550</v>
      </c>
      <c r="B154" s="46" t="s">
        <v>551</v>
      </c>
      <c r="C154" s="52">
        <f>SUM(C155:C157)</f>
        <v>794.49438499999997</v>
      </c>
      <c r="D154" s="53">
        <f>SUM(D155:D157)</f>
        <v>0</v>
      </c>
      <c r="E154" s="53">
        <f>SUM(E155:E157)</f>
        <v>0</v>
      </c>
      <c r="F154" s="49">
        <f t="shared" si="14"/>
        <v>0</v>
      </c>
      <c r="G154" s="49">
        <f t="shared" si="12"/>
        <v>-794.49438499999997</v>
      </c>
      <c r="H154" s="50">
        <f t="shared" si="13"/>
        <v>-1</v>
      </c>
    </row>
    <row r="155" spans="1:8" s="35" customFormat="1" ht="14.1" customHeight="1">
      <c r="A155" s="45" t="s">
        <v>552</v>
      </c>
      <c r="B155" s="46" t="s">
        <v>553</v>
      </c>
      <c r="C155" s="52">
        <v>51.4</v>
      </c>
      <c r="D155" s="51"/>
      <c r="E155" s="58"/>
      <c r="F155" s="49">
        <f t="shared" si="14"/>
        <v>0</v>
      </c>
      <c r="G155" s="49">
        <f t="shared" si="12"/>
        <v>-51.4</v>
      </c>
      <c r="H155" s="50">
        <f t="shared" si="13"/>
        <v>-1</v>
      </c>
    </row>
    <row r="156" spans="1:8" s="35" customFormat="1" ht="14.1" customHeight="1">
      <c r="A156" s="45" t="s">
        <v>554</v>
      </c>
      <c r="B156" s="46" t="s">
        <v>555</v>
      </c>
      <c r="C156" s="52">
        <v>444.487685</v>
      </c>
      <c r="D156" s="51"/>
      <c r="E156" s="58"/>
      <c r="F156" s="49">
        <f t="shared" si="14"/>
        <v>0</v>
      </c>
      <c r="G156" s="49">
        <f t="shared" si="12"/>
        <v>-444.487685</v>
      </c>
      <c r="H156" s="50">
        <f t="shared" si="13"/>
        <v>-1</v>
      </c>
    </row>
    <row r="157" spans="1:8" s="35" customFormat="1" ht="14.1" customHeight="1">
      <c r="A157" s="45" t="s">
        <v>556</v>
      </c>
      <c r="B157" s="46" t="s">
        <v>557</v>
      </c>
      <c r="C157" s="52">
        <v>298.60669999999999</v>
      </c>
      <c r="D157" s="51"/>
      <c r="E157" s="58"/>
      <c r="F157" s="49">
        <f t="shared" si="14"/>
        <v>0</v>
      </c>
      <c r="G157" s="49">
        <f t="shared" si="12"/>
        <v>-298.60669999999999</v>
      </c>
      <c r="H157" s="50">
        <f t="shared" si="13"/>
        <v>-1</v>
      </c>
    </row>
    <row r="158" spans="1:8" s="35" customFormat="1" ht="14.1" customHeight="1">
      <c r="A158" s="45" t="s">
        <v>558</v>
      </c>
      <c r="B158" s="46" t="s">
        <v>559</v>
      </c>
      <c r="C158" s="52">
        <f>C159</f>
        <v>528.32000000000005</v>
      </c>
      <c r="D158" s="53">
        <f>D159</f>
        <v>0</v>
      </c>
      <c r="E158" s="53">
        <f>E159</f>
        <v>0</v>
      </c>
      <c r="F158" s="49">
        <f t="shared" si="14"/>
        <v>0</v>
      </c>
      <c r="G158" s="49">
        <f t="shared" si="12"/>
        <v>-528.32000000000005</v>
      </c>
      <c r="H158" s="50">
        <f t="shared" si="13"/>
        <v>-1</v>
      </c>
    </row>
    <row r="159" spans="1:8" s="35" customFormat="1" ht="14.1" customHeight="1">
      <c r="A159" s="45" t="s">
        <v>560</v>
      </c>
      <c r="B159" s="46" t="s">
        <v>561</v>
      </c>
      <c r="C159" s="52">
        <v>528.32000000000005</v>
      </c>
      <c r="D159" s="51"/>
      <c r="E159" s="58"/>
      <c r="F159" s="49">
        <f t="shared" si="14"/>
        <v>0</v>
      </c>
      <c r="G159" s="49">
        <f t="shared" si="12"/>
        <v>-528.32000000000005</v>
      </c>
      <c r="H159" s="50">
        <f t="shared" si="13"/>
        <v>-1</v>
      </c>
    </row>
    <row r="160" spans="1:8" s="35" customFormat="1" ht="14.1" customHeight="1">
      <c r="A160" s="45" t="s">
        <v>233</v>
      </c>
      <c r="B160" s="46" t="s">
        <v>234</v>
      </c>
      <c r="C160" s="52">
        <f t="shared" ref="C160:E161" si="15">C161</f>
        <v>68.052000000000007</v>
      </c>
      <c r="D160" s="53">
        <f t="shared" si="15"/>
        <v>69.335999999999999</v>
      </c>
      <c r="E160" s="53">
        <f t="shared" si="15"/>
        <v>0</v>
      </c>
      <c r="F160" s="49">
        <f t="shared" si="14"/>
        <v>69.335999999999999</v>
      </c>
      <c r="G160" s="49">
        <f t="shared" si="12"/>
        <v>1.28399999999999</v>
      </c>
      <c r="H160" s="50">
        <f t="shared" si="13"/>
        <v>1.8867924528301799E-2</v>
      </c>
    </row>
    <row r="161" spans="1:8" s="35" customFormat="1" ht="14.1" customHeight="1">
      <c r="A161" s="45" t="s">
        <v>235</v>
      </c>
      <c r="B161" s="46" t="s">
        <v>236</v>
      </c>
      <c r="C161" s="52">
        <f t="shared" si="15"/>
        <v>68.052000000000007</v>
      </c>
      <c r="D161" s="53">
        <f t="shared" si="15"/>
        <v>69.335999999999999</v>
      </c>
      <c r="E161" s="53">
        <f t="shared" si="15"/>
        <v>0</v>
      </c>
      <c r="F161" s="49">
        <f t="shared" si="14"/>
        <v>69.335999999999999</v>
      </c>
      <c r="G161" s="49">
        <f t="shared" si="12"/>
        <v>1.28399999999999</v>
      </c>
      <c r="H161" s="50">
        <f t="shared" si="13"/>
        <v>1.8867924528301799E-2</v>
      </c>
    </row>
    <row r="162" spans="1:8" s="35" customFormat="1" ht="14.1" customHeight="1">
      <c r="A162" s="45" t="s">
        <v>237</v>
      </c>
      <c r="B162" s="46" t="s">
        <v>238</v>
      </c>
      <c r="C162" s="52">
        <v>68.052000000000007</v>
      </c>
      <c r="D162" s="51">
        <v>69.335999999999999</v>
      </c>
      <c r="E162" s="58"/>
      <c r="F162" s="49">
        <f t="shared" si="14"/>
        <v>69.335999999999999</v>
      </c>
      <c r="G162" s="49">
        <f t="shared" si="12"/>
        <v>1.28399999999999</v>
      </c>
      <c r="H162" s="50">
        <f t="shared" si="13"/>
        <v>1.8867924528301799E-2</v>
      </c>
    </row>
    <row r="163" spans="1:8" s="35" customFormat="1" ht="14.1" customHeight="1">
      <c r="A163" s="45" t="s">
        <v>562</v>
      </c>
      <c r="B163" s="46" t="s">
        <v>563</v>
      </c>
      <c r="C163" s="52">
        <f t="shared" ref="C163:E164" si="16">C164</f>
        <v>20.872499999999999</v>
      </c>
      <c r="D163" s="53">
        <f t="shared" si="16"/>
        <v>0</v>
      </c>
      <c r="E163" s="53">
        <f t="shared" si="16"/>
        <v>0</v>
      </c>
      <c r="F163" s="49">
        <f t="shared" si="14"/>
        <v>0</v>
      </c>
      <c r="G163" s="49">
        <f t="shared" si="12"/>
        <v>-20.872499999999999</v>
      </c>
      <c r="H163" s="50">
        <f t="shared" si="13"/>
        <v>-1</v>
      </c>
    </row>
    <row r="164" spans="1:8" s="35" customFormat="1" ht="14.1" customHeight="1">
      <c r="A164" s="45" t="s">
        <v>564</v>
      </c>
      <c r="B164" s="46" t="s">
        <v>565</v>
      </c>
      <c r="C164" s="52">
        <f t="shared" si="16"/>
        <v>20.872499999999999</v>
      </c>
      <c r="D164" s="53">
        <f t="shared" si="16"/>
        <v>0</v>
      </c>
      <c r="E164" s="53">
        <f t="shared" si="16"/>
        <v>0</v>
      </c>
      <c r="F164" s="49">
        <f t="shared" si="14"/>
        <v>0</v>
      </c>
      <c r="G164" s="49">
        <f t="shared" si="12"/>
        <v>-20.872499999999999</v>
      </c>
      <c r="H164" s="50">
        <f t="shared" si="13"/>
        <v>-1</v>
      </c>
    </row>
    <row r="165" spans="1:8" s="35" customFormat="1" ht="14.1" customHeight="1">
      <c r="A165" s="45" t="s">
        <v>566</v>
      </c>
      <c r="B165" s="46" t="s">
        <v>567</v>
      </c>
      <c r="C165" s="52">
        <v>20.872499999999999</v>
      </c>
      <c r="D165" s="51"/>
      <c r="E165" s="58"/>
      <c r="F165" s="49">
        <f t="shared" si="14"/>
        <v>0</v>
      </c>
      <c r="G165" s="49">
        <f t="shared" si="12"/>
        <v>-20.872499999999999</v>
      </c>
      <c r="H165" s="50">
        <f t="shared" si="13"/>
        <v>-1</v>
      </c>
    </row>
    <row r="166" spans="1:8" s="35" customFormat="1" ht="14.1" customHeight="1">
      <c r="A166" s="59">
        <v>224</v>
      </c>
      <c r="B166" s="46" t="s">
        <v>239</v>
      </c>
      <c r="C166" s="52">
        <f>C167</f>
        <v>68.268000000000001</v>
      </c>
      <c r="D166" s="53">
        <f>D167</f>
        <v>123</v>
      </c>
      <c r="E166" s="53">
        <f>E167</f>
        <v>0</v>
      </c>
      <c r="F166" s="49">
        <f t="shared" si="14"/>
        <v>123</v>
      </c>
      <c r="G166" s="49">
        <f t="shared" ref="G166:G172" si="17">D166-C166</f>
        <v>54.731999999999999</v>
      </c>
      <c r="H166" s="50">
        <f t="shared" ref="H166:H172" si="18">G166/C166</f>
        <v>0.80172262260502702</v>
      </c>
    </row>
    <row r="167" spans="1:8" s="35" customFormat="1" ht="14.1" customHeight="1">
      <c r="A167" s="59">
        <v>22402</v>
      </c>
      <c r="B167" s="46" t="s">
        <v>240</v>
      </c>
      <c r="C167" s="52">
        <f>SUM(C168:C169)</f>
        <v>68.268000000000001</v>
      </c>
      <c r="D167" s="53">
        <f>SUM(D168:D169)</f>
        <v>123</v>
      </c>
      <c r="E167" s="53">
        <f>SUM(E168:E169)</f>
        <v>0</v>
      </c>
      <c r="F167" s="49">
        <f t="shared" si="14"/>
        <v>123</v>
      </c>
      <c r="G167" s="49">
        <f t="shared" si="17"/>
        <v>54.731999999999999</v>
      </c>
      <c r="H167" s="50">
        <f t="shared" si="18"/>
        <v>0.80172262260502702</v>
      </c>
    </row>
    <row r="168" spans="1:8" s="35" customFormat="1" ht="14.1" customHeight="1">
      <c r="A168" s="59">
        <v>2240204</v>
      </c>
      <c r="B168" s="46" t="s">
        <v>568</v>
      </c>
      <c r="C168" s="52">
        <v>8.2680000000000007</v>
      </c>
      <c r="D168" s="51"/>
      <c r="E168" s="58"/>
      <c r="F168" s="49">
        <f t="shared" si="14"/>
        <v>0</v>
      </c>
      <c r="G168" s="49">
        <f t="shared" si="17"/>
        <v>-8.2680000000000007</v>
      </c>
      <c r="H168" s="50">
        <f t="shared" si="18"/>
        <v>-1</v>
      </c>
    </row>
    <row r="169" spans="1:8" s="35" customFormat="1" ht="14.1" customHeight="1">
      <c r="A169" s="59">
        <v>2240299</v>
      </c>
      <c r="B169" s="46" t="s">
        <v>241</v>
      </c>
      <c r="C169" s="52">
        <v>60</v>
      </c>
      <c r="D169" s="51">
        <v>123</v>
      </c>
      <c r="E169" s="58"/>
      <c r="F169" s="49">
        <f t="shared" si="14"/>
        <v>123</v>
      </c>
      <c r="G169" s="49">
        <f t="shared" si="17"/>
        <v>63</v>
      </c>
      <c r="H169" s="50">
        <f t="shared" si="18"/>
        <v>1.05</v>
      </c>
    </row>
    <row r="170" spans="1:8" s="35" customFormat="1" ht="14.1" customHeight="1">
      <c r="A170" s="45" t="s">
        <v>569</v>
      </c>
      <c r="B170" s="46" t="s">
        <v>570</v>
      </c>
      <c r="C170" s="52">
        <f t="shared" ref="C170:E171" si="19">C171</f>
        <v>150</v>
      </c>
      <c r="D170" s="53">
        <f t="shared" si="19"/>
        <v>0</v>
      </c>
      <c r="E170" s="53">
        <f t="shared" si="19"/>
        <v>0</v>
      </c>
      <c r="F170" s="49">
        <f t="shared" si="14"/>
        <v>0</v>
      </c>
      <c r="G170" s="49">
        <f t="shared" si="17"/>
        <v>-150</v>
      </c>
      <c r="H170" s="50">
        <f t="shared" si="18"/>
        <v>-1</v>
      </c>
    </row>
    <row r="171" spans="1:8" s="35" customFormat="1" ht="14.1" customHeight="1">
      <c r="A171" s="45" t="s">
        <v>571</v>
      </c>
      <c r="B171" s="46" t="s">
        <v>572</v>
      </c>
      <c r="C171" s="52">
        <f t="shared" si="19"/>
        <v>150</v>
      </c>
      <c r="D171" s="53">
        <f t="shared" si="19"/>
        <v>0</v>
      </c>
      <c r="E171" s="53">
        <f t="shared" si="19"/>
        <v>0</v>
      </c>
      <c r="F171" s="49">
        <f t="shared" si="14"/>
        <v>0</v>
      </c>
      <c r="G171" s="49">
        <f t="shared" si="17"/>
        <v>-150</v>
      </c>
      <c r="H171" s="50">
        <f t="shared" si="18"/>
        <v>-1</v>
      </c>
    </row>
    <row r="172" spans="1:8" s="35" customFormat="1" ht="14.1" customHeight="1">
      <c r="A172" s="45" t="s">
        <v>573</v>
      </c>
      <c r="B172" s="46" t="s">
        <v>574</v>
      </c>
      <c r="C172" s="52">
        <v>150</v>
      </c>
      <c r="D172" s="51"/>
      <c r="E172" s="58"/>
      <c r="F172" s="49">
        <f t="shared" si="14"/>
        <v>0</v>
      </c>
      <c r="G172" s="49">
        <f t="shared" si="17"/>
        <v>-150</v>
      </c>
      <c r="H172" s="50">
        <f t="shared" si="18"/>
        <v>-1</v>
      </c>
    </row>
    <row r="173" spans="1:8" s="35" customFormat="1" ht="14.1" customHeight="1">
      <c r="A173" s="57"/>
      <c r="B173" s="54"/>
      <c r="C173" s="61"/>
      <c r="D173" s="51"/>
      <c r="E173" s="58"/>
      <c r="F173" s="49"/>
      <c r="G173" s="49"/>
      <c r="H173" s="50"/>
    </row>
    <row r="174" spans="1:8" s="36" customFormat="1" ht="17.100000000000001" customHeight="1">
      <c r="A174" s="376" t="s">
        <v>575</v>
      </c>
      <c r="B174" s="377"/>
      <c r="C174" s="62">
        <f>C5+C33+C40+C54+C60+C100+C121+C127+C135+C160+C163+C166+C170</f>
        <v>88038.087109</v>
      </c>
      <c r="D174" s="63">
        <f>D5+D33+D40+D54+D60+D100+D121+D127+D135+D160+D163+D166+D170</f>
        <v>60759.716208999998</v>
      </c>
      <c r="E174" s="63">
        <f>E5+E33+E40+E54+E60+E100+E121+E127+E135+E160+E163+E166+E170</f>
        <v>20217.179622</v>
      </c>
      <c r="F174" s="63">
        <f>F5+F33+F40+F54+F60+F100+F121+F127+F135+F160+F163+F166+F170</f>
        <v>40542.536587000002</v>
      </c>
      <c r="G174" s="64">
        <f>D174-C174</f>
        <v>-27278.370900000002</v>
      </c>
      <c r="H174" s="65">
        <f>G174/C174</f>
        <v>-0.309847383056229</v>
      </c>
    </row>
  </sheetData>
  <mergeCells count="7">
    <mergeCell ref="A174:B174"/>
    <mergeCell ref="C3:C4"/>
    <mergeCell ref="A1:H1"/>
    <mergeCell ref="G2:H2"/>
    <mergeCell ref="A3:B3"/>
    <mergeCell ref="D3:F3"/>
    <mergeCell ref="G3:H3"/>
  </mergeCells>
  <phoneticPr fontId="24" type="noConversion"/>
  <pageMargins left="0.35433070866141736" right="0.15748031496062992" top="0.15748031496062992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pane ySplit="4" topLeftCell="A17" activePane="bottomLeft" state="frozen"/>
      <selection pane="bottomLeft" activeCell="D35" sqref="D35"/>
    </sheetView>
  </sheetViews>
  <sheetFormatPr defaultColWidth="9" defaultRowHeight="13.5"/>
  <cols>
    <col min="1" max="1" width="12.625" customWidth="1"/>
    <col min="2" max="2" width="20.875" customWidth="1"/>
    <col min="3" max="3" width="12.625" customWidth="1"/>
    <col min="4" max="4" width="22.25" customWidth="1"/>
    <col min="5" max="5" width="12.625" style="1" customWidth="1"/>
    <col min="6" max="7" width="12.625" style="21" customWidth="1"/>
  </cols>
  <sheetData>
    <row r="1" spans="1:7" ht="55.5" customHeight="1">
      <c r="A1" s="246" t="s">
        <v>576</v>
      </c>
      <c r="B1" s="246"/>
      <c r="C1" s="246"/>
      <c r="D1" s="246"/>
      <c r="E1" s="246"/>
      <c r="F1" s="247"/>
      <c r="G1" s="247"/>
    </row>
    <row r="2" spans="1:7" ht="21.75" customHeight="1">
      <c r="F2" s="375" t="s">
        <v>1</v>
      </c>
      <c r="G2" s="375"/>
    </row>
    <row r="3" spans="1:7" ht="24.95" customHeight="1">
      <c r="A3" s="244" t="s">
        <v>243</v>
      </c>
      <c r="B3" s="244"/>
      <c r="C3" s="244" t="s">
        <v>244</v>
      </c>
      <c r="D3" s="244"/>
      <c r="E3" s="244" t="s">
        <v>577</v>
      </c>
      <c r="F3" s="245"/>
      <c r="G3" s="245"/>
    </row>
    <row r="4" spans="1:7" ht="24.95" customHeight="1">
      <c r="A4" s="2" t="s">
        <v>44</v>
      </c>
      <c r="B4" s="2" t="s">
        <v>45</v>
      </c>
      <c r="C4" s="2" t="s">
        <v>44</v>
      </c>
      <c r="D4" s="2" t="s">
        <v>45</v>
      </c>
      <c r="E4" s="2" t="s">
        <v>34</v>
      </c>
      <c r="F4" s="22" t="s">
        <v>578</v>
      </c>
      <c r="G4" s="22" t="s">
        <v>579</v>
      </c>
    </row>
    <row r="5" spans="1:7" s="20" customFormat="1" ht="24.95" customHeight="1">
      <c r="A5" s="23">
        <v>501</v>
      </c>
      <c r="B5" s="23" t="s">
        <v>580</v>
      </c>
      <c r="C5" s="23">
        <v>301</v>
      </c>
      <c r="D5" s="23" t="s">
        <v>321</v>
      </c>
      <c r="E5" s="24">
        <f t="shared" ref="E5:E11" si="0">SUM(F5:G5)</f>
        <v>1995.2439999999999</v>
      </c>
      <c r="F5" s="24">
        <f>SUM(F6:F14)</f>
        <v>1995.2439999999999</v>
      </c>
      <c r="G5" s="24"/>
    </row>
    <row r="6" spans="1:7" ht="20.100000000000001" customHeight="1">
      <c r="A6" s="25">
        <v>50101</v>
      </c>
      <c r="B6" s="26" t="s">
        <v>264</v>
      </c>
      <c r="C6" s="25">
        <v>30101</v>
      </c>
      <c r="D6" s="26" t="s">
        <v>266</v>
      </c>
      <c r="E6" s="27">
        <f t="shared" si="0"/>
        <v>320.19240000000002</v>
      </c>
      <c r="F6" s="28">
        <v>320.19240000000002</v>
      </c>
      <c r="G6" s="29"/>
    </row>
    <row r="7" spans="1:7" ht="20.100000000000001" customHeight="1">
      <c r="A7" s="25">
        <v>50101</v>
      </c>
      <c r="B7" s="26" t="s">
        <v>264</v>
      </c>
      <c r="C7" s="25">
        <v>30102</v>
      </c>
      <c r="D7" s="26" t="s">
        <v>268</v>
      </c>
      <c r="E7" s="27">
        <f t="shared" si="0"/>
        <v>853.63199999999995</v>
      </c>
      <c r="F7" s="27">
        <v>853.63199999999995</v>
      </c>
      <c r="G7" s="29"/>
    </row>
    <row r="8" spans="1:7" ht="20.100000000000001" customHeight="1">
      <c r="A8" s="25">
        <v>50101</v>
      </c>
      <c r="B8" s="26" t="s">
        <v>264</v>
      </c>
      <c r="C8" s="25">
        <v>30103</v>
      </c>
      <c r="D8" s="26" t="s">
        <v>270</v>
      </c>
      <c r="E8" s="27">
        <f t="shared" si="0"/>
        <v>223.4</v>
      </c>
      <c r="F8" s="27">
        <v>223.4</v>
      </c>
      <c r="G8" s="29"/>
    </row>
    <row r="9" spans="1:7" ht="30" customHeight="1">
      <c r="A9" s="25">
        <v>50102</v>
      </c>
      <c r="B9" s="26" t="s">
        <v>272</v>
      </c>
      <c r="C9" s="25">
        <v>30108</v>
      </c>
      <c r="D9" s="26" t="s">
        <v>274</v>
      </c>
      <c r="E9" s="27">
        <f t="shared" si="0"/>
        <v>160.8048</v>
      </c>
      <c r="F9" s="27">
        <v>160.8048</v>
      </c>
      <c r="G9" s="29"/>
    </row>
    <row r="10" spans="1:7" ht="20.100000000000001" customHeight="1">
      <c r="A10" s="25">
        <v>50102</v>
      </c>
      <c r="B10" s="26" t="s">
        <v>272</v>
      </c>
      <c r="C10" s="25">
        <v>30109</v>
      </c>
      <c r="D10" s="26" t="s">
        <v>276</v>
      </c>
      <c r="E10" s="27">
        <f t="shared" si="0"/>
        <v>80.462400000000002</v>
      </c>
      <c r="F10" s="28">
        <v>80.462400000000002</v>
      </c>
      <c r="G10" s="29"/>
    </row>
    <row r="11" spans="1:7" ht="20.100000000000001" customHeight="1">
      <c r="A11" s="25">
        <v>50102</v>
      </c>
      <c r="B11" s="26" t="s">
        <v>272</v>
      </c>
      <c r="C11" s="25">
        <v>30110</v>
      </c>
      <c r="D11" s="26" t="s">
        <v>278</v>
      </c>
      <c r="E11" s="27">
        <f t="shared" si="0"/>
        <v>136.9392</v>
      </c>
      <c r="F11" s="27">
        <v>136.9392</v>
      </c>
      <c r="G11" s="29"/>
    </row>
    <row r="12" spans="1:7" ht="20.100000000000001" customHeight="1">
      <c r="A12" s="25">
        <v>50102</v>
      </c>
      <c r="B12" s="26" t="s">
        <v>272</v>
      </c>
      <c r="C12" s="25">
        <v>30112</v>
      </c>
      <c r="D12" s="26" t="s">
        <v>280</v>
      </c>
      <c r="E12" s="27">
        <f t="shared" ref="E12:E44" si="1">SUM(F12:G12)</f>
        <v>34.175600000000003</v>
      </c>
      <c r="F12" s="27">
        <v>34.175600000000003</v>
      </c>
      <c r="G12" s="29"/>
    </row>
    <row r="13" spans="1:7" ht="20.100000000000001" customHeight="1">
      <c r="A13" s="25">
        <v>50103</v>
      </c>
      <c r="B13" s="26" t="s">
        <v>282</v>
      </c>
      <c r="C13" s="25">
        <v>30113</v>
      </c>
      <c r="D13" s="26" t="s">
        <v>282</v>
      </c>
      <c r="E13" s="27">
        <f t="shared" si="1"/>
        <v>150.5976</v>
      </c>
      <c r="F13" s="27">
        <v>150.5976</v>
      </c>
      <c r="G13" s="29"/>
    </row>
    <row r="14" spans="1:7" ht="20.100000000000001" customHeight="1">
      <c r="A14" s="26">
        <v>50199</v>
      </c>
      <c r="B14" s="26" t="s">
        <v>285</v>
      </c>
      <c r="C14" s="25">
        <v>30199</v>
      </c>
      <c r="D14" s="26" t="s">
        <v>285</v>
      </c>
      <c r="E14" s="27">
        <f t="shared" si="1"/>
        <v>35.04</v>
      </c>
      <c r="F14" s="27">
        <v>35.04</v>
      </c>
      <c r="G14" s="29"/>
    </row>
    <row r="15" spans="1:7" s="20" customFormat="1" ht="20.100000000000001" customHeight="1">
      <c r="A15" s="30">
        <v>502</v>
      </c>
      <c r="B15" s="30" t="s">
        <v>581</v>
      </c>
      <c r="C15" s="30">
        <v>302</v>
      </c>
      <c r="D15" s="30" t="s">
        <v>256</v>
      </c>
      <c r="E15" s="31">
        <f t="shared" si="1"/>
        <v>443.39089999999999</v>
      </c>
      <c r="F15" s="31">
        <f>SUM(F16:F32)</f>
        <v>0</v>
      </c>
      <c r="G15" s="31">
        <f>SUM(G16:G32)</f>
        <v>443.39089999999999</v>
      </c>
    </row>
    <row r="16" spans="1:7" ht="20.100000000000001" customHeight="1">
      <c r="A16" s="25">
        <v>50201</v>
      </c>
      <c r="B16" s="26" t="s">
        <v>286</v>
      </c>
      <c r="C16" s="25">
        <v>30201</v>
      </c>
      <c r="D16" s="26" t="s">
        <v>287</v>
      </c>
      <c r="E16" s="27">
        <f t="shared" si="1"/>
        <v>58.430999999999997</v>
      </c>
      <c r="F16" s="29"/>
      <c r="G16" s="27">
        <v>58.430999999999997</v>
      </c>
    </row>
    <row r="17" spans="1:7" ht="20.100000000000001" customHeight="1">
      <c r="A17" s="25">
        <v>50201</v>
      </c>
      <c r="B17" s="26" t="s">
        <v>286</v>
      </c>
      <c r="C17" s="25">
        <v>30202</v>
      </c>
      <c r="D17" s="26" t="s">
        <v>288</v>
      </c>
      <c r="E17" s="27">
        <f t="shared" si="1"/>
        <v>10</v>
      </c>
      <c r="F17" s="29"/>
      <c r="G17" s="27">
        <v>10</v>
      </c>
    </row>
    <row r="18" spans="1:7" ht="20.100000000000001" customHeight="1">
      <c r="A18" s="25">
        <v>50201</v>
      </c>
      <c r="B18" s="26" t="s">
        <v>286</v>
      </c>
      <c r="C18" s="25">
        <v>30205</v>
      </c>
      <c r="D18" s="26" t="s">
        <v>289</v>
      </c>
      <c r="E18" s="27">
        <f t="shared" si="1"/>
        <v>1.05</v>
      </c>
      <c r="F18" s="29"/>
      <c r="G18" s="27">
        <v>1.05</v>
      </c>
    </row>
    <row r="19" spans="1:7" ht="20.100000000000001" customHeight="1">
      <c r="A19" s="25">
        <v>50201</v>
      </c>
      <c r="B19" s="26" t="s">
        <v>286</v>
      </c>
      <c r="C19" s="25">
        <v>30206</v>
      </c>
      <c r="D19" s="26" t="s">
        <v>290</v>
      </c>
      <c r="E19" s="27">
        <f t="shared" si="1"/>
        <v>50</v>
      </c>
      <c r="F19" s="29"/>
      <c r="G19" s="27">
        <v>50</v>
      </c>
    </row>
    <row r="20" spans="1:7" ht="20.100000000000001" customHeight="1">
      <c r="A20" s="25">
        <v>50201</v>
      </c>
      <c r="B20" s="26" t="s">
        <v>286</v>
      </c>
      <c r="C20" s="25">
        <v>30207</v>
      </c>
      <c r="D20" s="26" t="s">
        <v>292</v>
      </c>
      <c r="E20" s="27">
        <f t="shared" si="1"/>
        <v>17.5</v>
      </c>
      <c r="F20" s="29"/>
      <c r="G20" s="27">
        <v>17.5</v>
      </c>
    </row>
    <row r="21" spans="1:7" ht="20.100000000000001" customHeight="1">
      <c r="A21" s="25">
        <v>50201</v>
      </c>
      <c r="B21" s="26" t="s">
        <v>286</v>
      </c>
      <c r="C21" s="25">
        <v>30208</v>
      </c>
      <c r="D21" s="26" t="s">
        <v>294</v>
      </c>
      <c r="E21" s="27">
        <f t="shared" si="1"/>
        <v>68.671000000000006</v>
      </c>
      <c r="F21" s="29"/>
      <c r="G21" s="27">
        <v>68.671000000000006</v>
      </c>
    </row>
    <row r="22" spans="1:7" ht="20.100000000000001" customHeight="1">
      <c r="A22" s="25">
        <v>50201</v>
      </c>
      <c r="B22" s="26" t="s">
        <v>286</v>
      </c>
      <c r="C22" s="25">
        <v>30209</v>
      </c>
      <c r="D22" s="26" t="s">
        <v>258</v>
      </c>
      <c r="E22" s="27">
        <f t="shared" si="1"/>
        <v>0</v>
      </c>
      <c r="F22" s="29"/>
      <c r="G22" s="27"/>
    </row>
    <row r="23" spans="1:7" ht="20.100000000000001" customHeight="1">
      <c r="A23" s="25">
        <v>50201</v>
      </c>
      <c r="B23" s="26" t="s">
        <v>286</v>
      </c>
      <c r="C23" s="25">
        <v>30211</v>
      </c>
      <c r="D23" s="26" t="s">
        <v>296</v>
      </c>
      <c r="E23" s="27">
        <f t="shared" si="1"/>
        <v>2</v>
      </c>
      <c r="F23" s="29"/>
      <c r="G23" s="27">
        <v>2</v>
      </c>
    </row>
    <row r="24" spans="1:7" ht="20.100000000000001" customHeight="1">
      <c r="A24" s="25">
        <v>50201</v>
      </c>
      <c r="B24" s="26" t="s">
        <v>286</v>
      </c>
      <c r="C24" s="25">
        <v>30228</v>
      </c>
      <c r="D24" s="26" t="s">
        <v>298</v>
      </c>
      <c r="E24" s="27">
        <f t="shared" si="1"/>
        <v>49.827500000000001</v>
      </c>
      <c r="F24" s="29"/>
      <c r="G24" s="27">
        <v>49.827500000000001</v>
      </c>
    </row>
    <row r="25" spans="1:7" ht="20.100000000000001" customHeight="1">
      <c r="A25" s="25">
        <v>50201</v>
      </c>
      <c r="B25" s="26" t="s">
        <v>286</v>
      </c>
      <c r="C25" s="25">
        <v>30229</v>
      </c>
      <c r="D25" s="26" t="s">
        <v>300</v>
      </c>
      <c r="E25" s="27">
        <f t="shared" si="1"/>
        <v>49.586399999999998</v>
      </c>
      <c r="F25" s="29"/>
      <c r="G25" s="27">
        <v>49.586399999999998</v>
      </c>
    </row>
    <row r="26" spans="1:7" ht="20.100000000000001" customHeight="1">
      <c r="A26" s="25">
        <v>50201</v>
      </c>
      <c r="B26" s="26" t="s">
        <v>286</v>
      </c>
      <c r="C26" s="25">
        <v>30239</v>
      </c>
      <c r="D26" s="26" t="s">
        <v>302</v>
      </c>
      <c r="E26" s="27">
        <f t="shared" si="1"/>
        <v>69.888000000000005</v>
      </c>
      <c r="F26" s="29"/>
      <c r="G26" s="27">
        <v>69.888000000000005</v>
      </c>
    </row>
    <row r="27" spans="1:7" ht="20.100000000000001" customHeight="1">
      <c r="A27" s="25">
        <v>50202</v>
      </c>
      <c r="B27" s="26" t="s">
        <v>262</v>
      </c>
      <c r="C27" s="25">
        <v>30215</v>
      </c>
      <c r="D27" s="26" t="s">
        <v>262</v>
      </c>
      <c r="E27" s="27">
        <f t="shared" si="1"/>
        <v>0.6</v>
      </c>
      <c r="F27" s="29"/>
      <c r="G27" s="27">
        <v>0.6</v>
      </c>
    </row>
    <row r="28" spans="1:7" ht="20.100000000000001" customHeight="1">
      <c r="A28" s="25">
        <v>50203</v>
      </c>
      <c r="B28" s="26" t="s">
        <v>305</v>
      </c>
      <c r="C28" s="25">
        <v>30216</v>
      </c>
      <c r="D28" s="26" t="s">
        <v>305</v>
      </c>
      <c r="E28" s="27">
        <f t="shared" si="1"/>
        <v>0.5</v>
      </c>
      <c r="F28" s="29"/>
      <c r="G28" s="27">
        <v>0.5</v>
      </c>
    </row>
    <row r="29" spans="1:7" ht="20.100000000000001" customHeight="1">
      <c r="A29" s="25">
        <v>50206</v>
      </c>
      <c r="B29" s="26" t="s">
        <v>308</v>
      </c>
      <c r="C29" s="25">
        <v>30217</v>
      </c>
      <c r="D29" s="26" t="s">
        <v>308</v>
      </c>
      <c r="E29" s="27">
        <f t="shared" si="1"/>
        <v>3.2189999999999999</v>
      </c>
      <c r="F29" s="29"/>
      <c r="G29" s="27">
        <v>3.2189999999999999</v>
      </c>
    </row>
    <row r="30" spans="1:7" ht="20.100000000000001" customHeight="1">
      <c r="A30" s="25">
        <v>50208</v>
      </c>
      <c r="B30" s="26" t="s">
        <v>311</v>
      </c>
      <c r="C30" s="25">
        <v>30231</v>
      </c>
      <c r="D30" s="26" t="s">
        <v>311</v>
      </c>
      <c r="E30" s="27">
        <f t="shared" si="1"/>
        <v>33</v>
      </c>
      <c r="F30" s="29"/>
      <c r="G30" s="27">
        <v>33</v>
      </c>
    </row>
    <row r="31" spans="1:7" ht="20.100000000000001" customHeight="1">
      <c r="A31" s="25">
        <v>50209</v>
      </c>
      <c r="B31" s="26" t="s">
        <v>314</v>
      </c>
      <c r="C31" s="25">
        <v>30213</v>
      </c>
      <c r="D31" s="26" t="s">
        <v>314</v>
      </c>
      <c r="E31" s="27">
        <f t="shared" si="1"/>
        <v>20</v>
      </c>
      <c r="F31" s="29"/>
      <c r="G31" s="27">
        <v>20</v>
      </c>
    </row>
    <row r="32" spans="1:7" ht="20.100000000000001" customHeight="1">
      <c r="A32" s="25">
        <v>50299</v>
      </c>
      <c r="B32" s="26" t="s">
        <v>316</v>
      </c>
      <c r="C32" s="25">
        <v>30299</v>
      </c>
      <c r="D32" s="26" t="s">
        <v>316</v>
      </c>
      <c r="E32" s="27">
        <f t="shared" si="1"/>
        <v>9.1180000000000003</v>
      </c>
      <c r="F32" s="29"/>
      <c r="G32" s="28">
        <v>9.1180000000000003</v>
      </c>
    </row>
    <row r="33" spans="1:7" s="20" customFormat="1" ht="20.100000000000001" customHeight="1">
      <c r="A33" s="30">
        <v>505</v>
      </c>
      <c r="B33" s="30" t="s">
        <v>582</v>
      </c>
      <c r="C33" s="30">
        <v>301</v>
      </c>
      <c r="D33" s="23" t="s">
        <v>321</v>
      </c>
      <c r="E33" s="31">
        <f t="shared" si="1"/>
        <v>17370.829922000001</v>
      </c>
      <c r="F33" s="24">
        <f>SUM(F34:F58)</f>
        <v>15281.519118</v>
      </c>
      <c r="G33" s="24">
        <f>SUM(G34:G58)</f>
        <v>2089.3108040000002</v>
      </c>
    </row>
    <row r="34" spans="1:7" ht="20.100000000000001" customHeight="1">
      <c r="A34" s="25">
        <v>50501</v>
      </c>
      <c r="B34" s="26" t="s">
        <v>321</v>
      </c>
      <c r="C34" s="25">
        <v>30101</v>
      </c>
      <c r="D34" s="26" t="s">
        <v>266</v>
      </c>
      <c r="E34" s="27">
        <f t="shared" si="1"/>
        <v>2400.9196000000002</v>
      </c>
      <c r="F34" s="27">
        <v>2400.9196000000002</v>
      </c>
      <c r="G34" s="29"/>
    </row>
    <row r="35" spans="1:7" ht="20.100000000000001" customHeight="1">
      <c r="A35" s="25">
        <v>50501</v>
      </c>
      <c r="B35" s="26" t="s">
        <v>321</v>
      </c>
      <c r="C35" s="25">
        <v>30102</v>
      </c>
      <c r="D35" s="26" t="s">
        <v>268</v>
      </c>
      <c r="E35" s="27">
        <f t="shared" si="1"/>
        <v>1984.6741999999999</v>
      </c>
      <c r="F35" s="27">
        <v>1984.6741999999999</v>
      </c>
      <c r="G35" s="29"/>
    </row>
    <row r="36" spans="1:7" ht="20.100000000000001" customHeight="1">
      <c r="A36" s="25">
        <v>50501</v>
      </c>
      <c r="B36" s="26" t="s">
        <v>321</v>
      </c>
      <c r="C36" s="25">
        <v>30103</v>
      </c>
      <c r="D36" s="26" t="s">
        <v>270</v>
      </c>
      <c r="E36" s="27">
        <f t="shared" ref="E36:E43" si="2">SUM(F36:G36)</f>
        <v>183.0188</v>
      </c>
      <c r="F36" s="27">
        <v>183.0188</v>
      </c>
      <c r="G36" s="29"/>
    </row>
    <row r="37" spans="1:7" ht="18.95" customHeight="1">
      <c r="A37" s="25">
        <v>50501</v>
      </c>
      <c r="B37" s="26" t="s">
        <v>321</v>
      </c>
      <c r="C37" s="25">
        <v>30107</v>
      </c>
      <c r="D37" s="26" t="s">
        <v>323</v>
      </c>
      <c r="E37" s="27">
        <f t="shared" si="2"/>
        <v>5764.2839999999997</v>
      </c>
      <c r="F37" s="27">
        <v>5764.2839999999997</v>
      </c>
      <c r="G37" s="29"/>
    </row>
    <row r="38" spans="1:7" ht="29.1" customHeight="1">
      <c r="A38" s="25">
        <v>50501</v>
      </c>
      <c r="B38" s="26" t="s">
        <v>321</v>
      </c>
      <c r="C38" s="25">
        <v>30108</v>
      </c>
      <c r="D38" s="26" t="s">
        <v>274</v>
      </c>
      <c r="E38" s="27">
        <f t="shared" si="2"/>
        <v>1266.7698640000001</v>
      </c>
      <c r="F38" s="27">
        <v>1266.7698640000001</v>
      </c>
      <c r="G38" s="29"/>
    </row>
    <row r="39" spans="1:7" ht="20.100000000000001" customHeight="1">
      <c r="A39" s="25">
        <v>50501</v>
      </c>
      <c r="B39" s="26" t="s">
        <v>321</v>
      </c>
      <c r="C39" s="25">
        <v>30109</v>
      </c>
      <c r="D39" s="26" t="s">
        <v>276</v>
      </c>
      <c r="E39" s="27">
        <f t="shared" si="2"/>
        <v>619.05492000000004</v>
      </c>
      <c r="F39" s="21">
        <v>619.05492000000004</v>
      </c>
      <c r="G39" s="29"/>
    </row>
    <row r="40" spans="1:7" ht="20.100000000000001" customHeight="1">
      <c r="A40" s="25">
        <v>50501</v>
      </c>
      <c r="B40" s="26" t="s">
        <v>321</v>
      </c>
      <c r="C40" s="25">
        <v>30110</v>
      </c>
      <c r="D40" s="26" t="s">
        <v>278</v>
      </c>
      <c r="E40" s="27">
        <f t="shared" si="2"/>
        <v>1139.5236600000001</v>
      </c>
      <c r="F40" s="27">
        <v>1139.5236600000001</v>
      </c>
      <c r="G40" s="29"/>
    </row>
    <row r="41" spans="1:7" ht="20.100000000000001" customHeight="1">
      <c r="A41" s="25">
        <v>50501</v>
      </c>
      <c r="B41" s="26" t="s">
        <v>321</v>
      </c>
      <c r="C41" s="32">
        <v>30111</v>
      </c>
      <c r="D41" s="32" t="s">
        <v>321</v>
      </c>
      <c r="E41" s="27">
        <f t="shared" si="2"/>
        <v>310.33600799999999</v>
      </c>
      <c r="F41" s="27">
        <v>310.33600799999999</v>
      </c>
      <c r="G41" s="29"/>
    </row>
    <row r="42" spans="1:7" ht="20.100000000000001" customHeight="1">
      <c r="A42" s="25">
        <v>50501</v>
      </c>
      <c r="B42" s="26" t="s">
        <v>321</v>
      </c>
      <c r="C42" s="25">
        <v>30112</v>
      </c>
      <c r="D42" s="26" t="s">
        <v>280</v>
      </c>
      <c r="E42" s="27">
        <f t="shared" si="2"/>
        <v>253.171266</v>
      </c>
      <c r="F42" s="27">
        <v>253.171266</v>
      </c>
      <c r="G42" s="29"/>
    </row>
    <row r="43" spans="1:7" ht="18.95" customHeight="1">
      <c r="A43" s="25">
        <v>50501</v>
      </c>
      <c r="B43" s="26" t="s">
        <v>321</v>
      </c>
      <c r="C43" s="25">
        <v>30113</v>
      </c>
      <c r="D43" s="26" t="s">
        <v>282</v>
      </c>
      <c r="E43" s="27">
        <f t="shared" si="2"/>
        <v>1336.7267999999999</v>
      </c>
      <c r="F43" s="27">
        <v>1336.7267999999999</v>
      </c>
      <c r="G43" s="29"/>
    </row>
    <row r="44" spans="1:7" ht="20.100000000000001" customHeight="1">
      <c r="A44" s="26">
        <v>50501</v>
      </c>
      <c r="B44" s="26" t="s">
        <v>321</v>
      </c>
      <c r="C44" s="25">
        <v>30199</v>
      </c>
      <c r="D44" s="26" t="s">
        <v>285</v>
      </c>
      <c r="E44" s="27">
        <f t="shared" si="1"/>
        <v>23.04</v>
      </c>
      <c r="F44" s="27">
        <v>23.04</v>
      </c>
      <c r="G44" s="29"/>
    </row>
    <row r="45" spans="1:7" ht="18.95" customHeight="1">
      <c r="A45" s="25">
        <v>50502</v>
      </c>
      <c r="B45" s="26" t="s">
        <v>256</v>
      </c>
      <c r="C45" s="32">
        <v>30201</v>
      </c>
      <c r="D45" s="26" t="s">
        <v>287</v>
      </c>
      <c r="E45" s="27">
        <f t="shared" ref="E45:E63" si="3">SUM(F45:G45)</f>
        <v>574.30965700000002</v>
      </c>
      <c r="F45" s="29"/>
      <c r="G45" s="27">
        <v>574.30965700000002</v>
      </c>
    </row>
    <row r="46" spans="1:7" ht="18.95" customHeight="1">
      <c r="A46" s="25">
        <v>50502</v>
      </c>
      <c r="B46" s="26" t="s">
        <v>256</v>
      </c>
      <c r="C46" s="32">
        <v>30202</v>
      </c>
      <c r="D46" s="26" t="s">
        <v>288</v>
      </c>
      <c r="E46" s="27">
        <f t="shared" si="3"/>
        <v>11.5</v>
      </c>
      <c r="F46" s="29"/>
      <c r="G46" s="27">
        <v>11.5</v>
      </c>
    </row>
    <row r="47" spans="1:7" ht="18.95" customHeight="1">
      <c r="A47" s="25">
        <v>50502</v>
      </c>
      <c r="B47" s="26" t="s">
        <v>256</v>
      </c>
      <c r="C47" s="32">
        <v>30205</v>
      </c>
      <c r="D47" s="26" t="s">
        <v>289</v>
      </c>
      <c r="E47" s="27">
        <f t="shared" si="3"/>
        <v>25</v>
      </c>
      <c r="F47" s="29"/>
      <c r="G47" s="27">
        <v>25</v>
      </c>
    </row>
    <row r="48" spans="1:7" ht="18.95" customHeight="1">
      <c r="A48" s="25">
        <v>50502</v>
      </c>
      <c r="B48" s="26" t="s">
        <v>256</v>
      </c>
      <c r="C48" s="32">
        <v>30206</v>
      </c>
      <c r="D48" s="26" t="s">
        <v>290</v>
      </c>
      <c r="E48" s="27">
        <f t="shared" si="3"/>
        <v>157.26310000000001</v>
      </c>
      <c r="F48" s="29"/>
      <c r="G48" s="27">
        <v>157.26310000000001</v>
      </c>
    </row>
    <row r="49" spans="1:7" ht="18.95" customHeight="1">
      <c r="A49" s="25">
        <v>50502</v>
      </c>
      <c r="B49" s="26" t="s">
        <v>256</v>
      </c>
      <c r="C49" s="32">
        <v>30207</v>
      </c>
      <c r="D49" s="26" t="s">
        <v>292</v>
      </c>
      <c r="E49" s="27">
        <f t="shared" si="3"/>
        <v>7.1</v>
      </c>
      <c r="F49" s="29"/>
      <c r="G49" s="27">
        <v>7.1</v>
      </c>
    </row>
    <row r="50" spans="1:7" ht="18.95" customHeight="1">
      <c r="A50" s="25">
        <v>50502</v>
      </c>
      <c r="B50" s="26" t="s">
        <v>256</v>
      </c>
      <c r="C50" s="32">
        <v>30208</v>
      </c>
      <c r="D50" s="26" t="s">
        <v>294</v>
      </c>
      <c r="E50" s="27">
        <f t="shared" si="3"/>
        <v>528.07813599999997</v>
      </c>
      <c r="F50" s="29"/>
      <c r="G50" s="27">
        <v>528.07813599999997</v>
      </c>
    </row>
    <row r="51" spans="1:7" ht="18.95" customHeight="1">
      <c r="A51" s="25">
        <v>50502</v>
      </c>
      <c r="B51" s="26" t="s">
        <v>256</v>
      </c>
      <c r="C51" s="32">
        <v>30209</v>
      </c>
      <c r="D51" s="32" t="s">
        <v>258</v>
      </c>
      <c r="E51" s="27">
        <f t="shared" si="3"/>
        <v>385.17200000000003</v>
      </c>
      <c r="F51" s="29"/>
      <c r="G51" s="27">
        <v>385.17200000000003</v>
      </c>
    </row>
    <row r="52" spans="1:7" ht="18.95" customHeight="1">
      <c r="A52" s="25">
        <v>50502</v>
      </c>
      <c r="B52" s="26" t="s">
        <v>256</v>
      </c>
      <c r="C52" s="32">
        <v>30211</v>
      </c>
      <c r="D52" s="26" t="s">
        <v>296</v>
      </c>
      <c r="E52" s="27">
        <f t="shared" si="3"/>
        <v>1.8</v>
      </c>
      <c r="F52" s="29"/>
      <c r="G52" s="27">
        <v>1.8</v>
      </c>
    </row>
    <row r="53" spans="1:7" ht="18.95" customHeight="1">
      <c r="A53" s="25">
        <v>50502</v>
      </c>
      <c r="B53" s="26" t="s">
        <v>256</v>
      </c>
      <c r="C53" s="32">
        <v>30213</v>
      </c>
      <c r="D53" s="26" t="s">
        <v>314</v>
      </c>
      <c r="E53" s="27">
        <f t="shared" si="3"/>
        <v>149.47286800000001</v>
      </c>
      <c r="F53" s="29"/>
      <c r="G53" s="27">
        <v>149.47286800000001</v>
      </c>
    </row>
    <row r="54" spans="1:7" ht="18.95" customHeight="1">
      <c r="A54" s="25">
        <v>50502</v>
      </c>
      <c r="B54" s="26" t="s">
        <v>256</v>
      </c>
      <c r="C54" s="32">
        <v>30216</v>
      </c>
      <c r="D54" s="26" t="s">
        <v>305</v>
      </c>
      <c r="E54" s="27">
        <f t="shared" si="3"/>
        <v>18.989999999999998</v>
      </c>
      <c r="F54" s="29"/>
      <c r="G54" s="27">
        <v>18.989999999999998</v>
      </c>
    </row>
    <row r="55" spans="1:7" ht="18.95" customHeight="1">
      <c r="A55" s="25">
        <v>50502</v>
      </c>
      <c r="B55" s="26" t="s">
        <v>256</v>
      </c>
      <c r="C55" s="33">
        <v>30217</v>
      </c>
      <c r="D55" s="32" t="s">
        <v>308</v>
      </c>
      <c r="E55" s="27">
        <f t="shared" si="3"/>
        <v>15.224243</v>
      </c>
      <c r="F55" s="29"/>
      <c r="G55" s="27">
        <v>15.224243</v>
      </c>
    </row>
    <row r="56" spans="1:7" ht="18.95" customHeight="1">
      <c r="A56" s="25">
        <v>50502</v>
      </c>
      <c r="B56" s="26" t="s">
        <v>256</v>
      </c>
      <c r="C56" s="33">
        <v>30229</v>
      </c>
      <c r="D56" s="32" t="s">
        <v>300</v>
      </c>
      <c r="E56" s="27">
        <f t="shared" si="3"/>
        <v>139.42080000000001</v>
      </c>
      <c r="F56" s="29"/>
      <c r="G56" s="27">
        <v>139.42080000000001</v>
      </c>
    </row>
    <row r="57" spans="1:7" ht="20.100000000000001" customHeight="1">
      <c r="A57" s="25">
        <v>50502</v>
      </c>
      <c r="B57" s="26" t="s">
        <v>256</v>
      </c>
      <c r="C57" s="33">
        <v>30231</v>
      </c>
      <c r="D57" s="32" t="s">
        <v>311</v>
      </c>
      <c r="E57" s="27">
        <f t="shared" si="3"/>
        <v>51.3</v>
      </c>
      <c r="F57" s="29"/>
      <c r="G57" s="27">
        <v>51.3</v>
      </c>
    </row>
    <row r="58" spans="1:7" ht="20.100000000000001" customHeight="1">
      <c r="A58" s="25">
        <v>50502</v>
      </c>
      <c r="B58" s="26" t="s">
        <v>256</v>
      </c>
      <c r="C58" s="32">
        <v>30299</v>
      </c>
      <c r="D58" s="32" t="s">
        <v>316</v>
      </c>
      <c r="E58" s="27">
        <f t="shared" si="3"/>
        <v>24.68</v>
      </c>
      <c r="F58" s="29"/>
      <c r="G58" s="27">
        <v>24.68</v>
      </c>
    </row>
    <row r="59" spans="1:7" s="20" customFormat="1" ht="20.100000000000001" customHeight="1">
      <c r="A59" s="30">
        <v>509</v>
      </c>
      <c r="B59" s="30" t="s">
        <v>368</v>
      </c>
      <c r="C59" s="30">
        <v>303</v>
      </c>
      <c r="D59" s="30" t="s">
        <v>368</v>
      </c>
      <c r="E59" s="31">
        <f t="shared" si="3"/>
        <v>407.71480000000003</v>
      </c>
      <c r="F59" s="24">
        <f>SUM(F60:F63)</f>
        <v>407.71480000000003</v>
      </c>
      <c r="G59" s="24"/>
    </row>
    <row r="60" spans="1:7" ht="18.95" customHeight="1">
      <c r="A60" s="25">
        <v>50901</v>
      </c>
      <c r="B60" s="26" t="s">
        <v>330</v>
      </c>
      <c r="C60" s="25">
        <v>30305</v>
      </c>
      <c r="D60" s="26" t="s">
        <v>331</v>
      </c>
      <c r="E60" s="27">
        <f t="shared" si="3"/>
        <v>3.8231999999999999</v>
      </c>
      <c r="F60" s="27">
        <v>3.8231999999999999</v>
      </c>
      <c r="G60" s="29"/>
    </row>
    <row r="61" spans="1:7" ht="18.95" customHeight="1">
      <c r="A61" s="25">
        <v>50905</v>
      </c>
      <c r="B61" s="26" t="s">
        <v>376</v>
      </c>
      <c r="C61" s="25">
        <v>30302</v>
      </c>
      <c r="D61" s="26" t="s">
        <v>378</v>
      </c>
      <c r="E61" s="27">
        <f t="shared" si="3"/>
        <v>206.27379999999999</v>
      </c>
      <c r="F61" s="27">
        <v>206.27379999999999</v>
      </c>
      <c r="G61" s="29"/>
    </row>
    <row r="62" spans="1:7" ht="18.95" customHeight="1">
      <c r="A62" s="25">
        <v>50905</v>
      </c>
      <c r="B62" s="26" t="s">
        <v>376</v>
      </c>
      <c r="C62" s="25">
        <v>30301</v>
      </c>
      <c r="D62" s="26" t="s">
        <v>377</v>
      </c>
      <c r="E62" s="27">
        <f t="shared" si="3"/>
        <v>18.839400000000001</v>
      </c>
      <c r="F62" s="27">
        <v>18.839400000000001</v>
      </c>
      <c r="G62" s="29"/>
    </row>
    <row r="63" spans="1:7" ht="18.95" customHeight="1">
      <c r="A63" s="25">
        <v>50999</v>
      </c>
      <c r="B63" s="26" t="s">
        <v>318</v>
      </c>
      <c r="C63" s="25">
        <v>30399</v>
      </c>
      <c r="D63" s="26" t="s">
        <v>259</v>
      </c>
      <c r="E63" s="27">
        <f t="shared" si="3"/>
        <v>178.7784</v>
      </c>
      <c r="F63" s="27">
        <v>178.7784</v>
      </c>
      <c r="G63" s="29"/>
    </row>
    <row r="64" spans="1:7" s="20" customFormat="1" ht="20.100000000000001" customHeight="1">
      <c r="A64" s="386" t="s">
        <v>34</v>
      </c>
      <c r="B64" s="386"/>
      <c r="C64" s="386"/>
      <c r="D64" s="386"/>
      <c r="E64" s="24">
        <f>E5+E15+E33+E59</f>
        <v>20217.179622</v>
      </c>
      <c r="F64" s="24">
        <f>F5+F15+F33+F59</f>
        <v>17684.477918</v>
      </c>
      <c r="G64" s="24">
        <f>G5+G15+G33+G59</f>
        <v>2532.7017040000001</v>
      </c>
    </row>
  </sheetData>
  <sortState ref="A5:G53">
    <sortCondition ref="A5:A53"/>
  </sortState>
  <mergeCells count="6">
    <mergeCell ref="A64:D64"/>
    <mergeCell ref="A1:G1"/>
    <mergeCell ref="F2:G2"/>
    <mergeCell ref="A3:B3"/>
    <mergeCell ref="C3:D3"/>
    <mergeCell ref="E3:G3"/>
  </mergeCells>
  <phoneticPr fontId="24" type="noConversion"/>
  <printOptions horizontalCentered="1"/>
  <pageMargins left="0.196527777777778" right="0.196527777777778" top="0.74791666666666701" bottom="1.18055555555556" header="0.31388888888888899" footer="0.31388888888888899"/>
  <pageSetup paperSize="9" scale="96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F7" sqref="F7"/>
    </sheetView>
  </sheetViews>
  <sheetFormatPr defaultColWidth="9" defaultRowHeight="13.5"/>
  <cols>
    <col min="1" max="1" width="10.625" style="5" customWidth="1"/>
    <col min="2" max="2" width="23.375" style="6" customWidth="1"/>
    <col min="3" max="3" width="10" style="6" customWidth="1"/>
    <col min="4" max="4" width="18.625" style="6" customWidth="1"/>
    <col min="5" max="5" width="10.5" style="6" customWidth="1"/>
    <col min="6" max="6" width="12.25" style="6" customWidth="1"/>
    <col min="7" max="9" width="13.5" style="7" customWidth="1"/>
    <col min="10" max="16384" width="9" style="6"/>
  </cols>
  <sheetData>
    <row r="1" spans="1:9" ht="36.75" customHeight="1">
      <c r="A1" s="390" t="s">
        <v>242</v>
      </c>
      <c r="B1" s="390"/>
      <c r="C1" s="390"/>
      <c r="D1" s="390"/>
      <c r="E1" s="390"/>
      <c r="F1" s="390"/>
      <c r="G1" s="391"/>
      <c r="H1" s="391"/>
      <c r="I1" s="391"/>
    </row>
    <row r="2" spans="1:9" ht="19.5" customHeight="1">
      <c r="G2" s="8"/>
      <c r="H2" s="392" t="s">
        <v>1</v>
      </c>
      <c r="I2" s="392"/>
    </row>
    <row r="3" spans="1:9" ht="30" customHeight="1">
      <c r="A3" s="393" t="s">
        <v>33</v>
      </c>
      <c r="B3" s="394"/>
      <c r="C3" s="394" t="s">
        <v>243</v>
      </c>
      <c r="D3" s="394"/>
      <c r="E3" s="394" t="s">
        <v>244</v>
      </c>
      <c r="F3" s="394"/>
      <c r="G3" s="395" t="s">
        <v>583</v>
      </c>
      <c r="H3" s="396"/>
      <c r="I3" s="397"/>
    </row>
    <row r="4" spans="1:9" ht="30" customHeight="1">
      <c r="A4" s="9" t="s">
        <v>44</v>
      </c>
      <c r="B4" s="10" t="s">
        <v>45</v>
      </c>
      <c r="C4" s="10" t="s">
        <v>44</v>
      </c>
      <c r="D4" s="10" t="s">
        <v>45</v>
      </c>
      <c r="E4" s="10" t="s">
        <v>44</v>
      </c>
      <c r="F4" s="10" t="s">
        <v>45</v>
      </c>
      <c r="G4" s="11" t="s">
        <v>34</v>
      </c>
      <c r="H4" s="12" t="s">
        <v>245</v>
      </c>
      <c r="I4" s="12" t="s">
        <v>246</v>
      </c>
    </row>
    <row r="5" spans="1:9" ht="38.1" customHeight="1">
      <c r="A5" s="13" t="s">
        <v>199</v>
      </c>
      <c r="B5" s="14" t="s">
        <v>584</v>
      </c>
      <c r="C5" s="10"/>
      <c r="D5" s="10"/>
      <c r="E5" s="10"/>
      <c r="F5" s="10"/>
      <c r="G5" s="15">
        <f>SUM(G6)</f>
        <v>12596.5</v>
      </c>
      <c r="H5" s="15"/>
      <c r="I5" s="15">
        <f>SUM(I6)</f>
        <v>12596.5</v>
      </c>
    </row>
    <row r="6" spans="1:9" ht="39.950000000000003" customHeight="1">
      <c r="A6" s="13" t="s">
        <v>210</v>
      </c>
      <c r="B6" s="16" t="s">
        <v>211</v>
      </c>
      <c r="C6" s="10"/>
      <c r="D6" s="10"/>
      <c r="E6" s="10"/>
      <c r="F6" s="10"/>
      <c r="G6" s="15">
        <f>SUM(G7:G7)</f>
        <v>12596.5</v>
      </c>
      <c r="H6" s="15"/>
      <c r="I6" s="15">
        <f>SUM(I7:I7)</f>
        <v>12596.5</v>
      </c>
    </row>
    <row r="7" spans="1:9" ht="39.950000000000003" customHeight="1">
      <c r="A7" s="9">
        <v>2120804</v>
      </c>
      <c r="B7" s="10" t="s">
        <v>585</v>
      </c>
      <c r="C7" s="10">
        <v>50205</v>
      </c>
      <c r="D7" s="10" t="s">
        <v>327</v>
      </c>
      <c r="E7" s="17" t="s">
        <v>586</v>
      </c>
      <c r="F7" s="10" t="s">
        <v>327</v>
      </c>
      <c r="G7" s="15">
        <f>SUM(H7:I7)</f>
        <v>12596.5</v>
      </c>
      <c r="H7" s="15"/>
      <c r="I7" s="15">
        <v>12596.5</v>
      </c>
    </row>
    <row r="8" spans="1:9" ht="20.100000000000001" customHeight="1">
      <c r="A8" s="9"/>
      <c r="B8" s="18"/>
      <c r="C8" s="18"/>
      <c r="D8" s="18"/>
      <c r="E8" s="18"/>
      <c r="F8" s="18"/>
      <c r="G8" s="15"/>
      <c r="H8" s="15"/>
      <c r="I8" s="15"/>
    </row>
    <row r="9" spans="1:9" ht="20.100000000000001" customHeight="1">
      <c r="A9" s="9"/>
      <c r="B9" s="18"/>
      <c r="C9" s="18"/>
      <c r="D9" s="18"/>
      <c r="E9" s="18"/>
      <c r="F9" s="18"/>
      <c r="G9" s="15"/>
      <c r="H9" s="15"/>
      <c r="I9" s="15"/>
    </row>
    <row r="10" spans="1:9" ht="20.100000000000001" customHeight="1">
      <c r="A10" s="9"/>
      <c r="B10" s="18"/>
      <c r="C10" s="18"/>
      <c r="D10" s="18"/>
      <c r="E10" s="18"/>
      <c r="F10" s="18"/>
      <c r="G10" s="15"/>
      <c r="H10" s="15"/>
      <c r="I10" s="15"/>
    </row>
    <row r="11" spans="1:9" ht="20.100000000000001" customHeight="1">
      <c r="A11" s="9"/>
      <c r="B11" s="18"/>
      <c r="C11" s="18"/>
      <c r="D11" s="18"/>
      <c r="E11" s="18"/>
      <c r="F11" s="18"/>
      <c r="G11" s="15"/>
      <c r="H11" s="15"/>
      <c r="I11" s="15"/>
    </row>
    <row r="12" spans="1:9" s="4" customFormat="1" ht="20.100000000000001" customHeight="1">
      <c r="A12" s="387" t="s">
        <v>34</v>
      </c>
      <c r="B12" s="388"/>
      <c r="C12" s="388"/>
      <c r="D12" s="388"/>
      <c r="E12" s="388"/>
      <c r="F12" s="389"/>
      <c r="G12" s="19">
        <f>SUM(G5)</f>
        <v>12596.5</v>
      </c>
      <c r="H12" s="19">
        <f>SUM(H5)</f>
        <v>0</v>
      </c>
      <c r="I12" s="19">
        <f>SUM(I5)</f>
        <v>12596.5</v>
      </c>
    </row>
    <row r="13" spans="1:9" ht="20.100000000000001" customHeight="1"/>
    <row r="14" spans="1:9" ht="20.100000000000001" customHeight="1"/>
    <row r="15" spans="1:9" ht="20.100000000000001" customHeight="1"/>
    <row r="16" spans="1:9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</sheetData>
  <mergeCells count="7">
    <mergeCell ref="A12:F12"/>
    <mergeCell ref="A1:I1"/>
    <mergeCell ref="H2:I2"/>
    <mergeCell ref="A3:B3"/>
    <mergeCell ref="C3:D3"/>
    <mergeCell ref="E3:F3"/>
    <mergeCell ref="G3:I3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E12" sqref="E12"/>
    </sheetView>
  </sheetViews>
  <sheetFormatPr defaultColWidth="9" defaultRowHeight="13.5"/>
  <cols>
    <col min="1" max="1" width="32.25" customWidth="1"/>
    <col min="2" max="2" width="16.75" style="1" customWidth="1"/>
    <col min="3" max="3" width="15.875" style="1" customWidth="1"/>
    <col min="4" max="4" width="19.625" style="1" customWidth="1"/>
  </cols>
  <sheetData>
    <row r="1" spans="1:4" ht="49.5" customHeight="1">
      <c r="A1" s="358" t="s">
        <v>587</v>
      </c>
      <c r="B1" s="358"/>
      <c r="C1" s="358"/>
      <c r="D1" s="358"/>
    </row>
    <row r="2" spans="1:4" ht="23.25" customHeight="1">
      <c r="A2" s="1"/>
      <c r="D2" s="1" t="s">
        <v>1</v>
      </c>
    </row>
    <row r="3" spans="1:4" ht="35.1" customHeight="1">
      <c r="A3" s="2" t="s">
        <v>4</v>
      </c>
      <c r="B3" s="2" t="s">
        <v>588</v>
      </c>
      <c r="C3" s="2" t="s">
        <v>589</v>
      </c>
      <c r="D3" s="2" t="s">
        <v>590</v>
      </c>
    </row>
    <row r="4" spans="1:4" ht="35.1" customHeight="1">
      <c r="A4" s="3" t="s">
        <v>34</v>
      </c>
      <c r="B4" s="2">
        <f>SUM(B5:B7)</f>
        <v>124.14</v>
      </c>
      <c r="C4" s="2">
        <f>SUM(C5:C7)</f>
        <v>69.47</v>
      </c>
      <c r="D4" s="2">
        <f>SUM(D5:D7)</f>
        <v>102.74</v>
      </c>
    </row>
    <row r="5" spans="1:4" ht="35.1" customHeight="1">
      <c r="A5" s="3" t="s">
        <v>591</v>
      </c>
      <c r="B5" s="2"/>
      <c r="C5" s="2">
        <v>3.11</v>
      </c>
      <c r="D5" s="2"/>
    </row>
    <row r="6" spans="1:4" ht="35.1" customHeight="1">
      <c r="A6" s="3" t="s">
        <v>592</v>
      </c>
      <c r="B6" s="2">
        <v>20.239999999999998</v>
      </c>
      <c r="C6" s="2">
        <v>0.24</v>
      </c>
      <c r="D6" s="2">
        <v>18.440000000000001</v>
      </c>
    </row>
    <row r="7" spans="1:4" ht="35.1" customHeight="1">
      <c r="A7" s="3" t="s">
        <v>593</v>
      </c>
      <c r="B7" s="2">
        <f>SUM(B8:B9)</f>
        <v>103.9</v>
      </c>
      <c r="C7" s="2">
        <f>SUM(C8:C9)</f>
        <v>66.12</v>
      </c>
      <c r="D7" s="2">
        <f>SUM(D8:D9)</f>
        <v>84.3</v>
      </c>
    </row>
    <row r="8" spans="1:4" ht="35.1" customHeight="1">
      <c r="A8" s="3" t="s">
        <v>594</v>
      </c>
      <c r="B8" s="2">
        <v>103.9</v>
      </c>
      <c r="C8" s="2">
        <v>66.12</v>
      </c>
      <c r="D8" s="2">
        <v>84.3</v>
      </c>
    </row>
    <row r="9" spans="1:4" ht="35.1" customHeight="1">
      <c r="A9" s="3" t="s">
        <v>595</v>
      </c>
      <c r="B9" s="2"/>
      <c r="C9" s="2"/>
      <c r="D9" s="2"/>
    </row>
    <row r="10" spans="1:4" ht="35.1" customHeight="1"/>
    <row r="11" spans="1:4" ht="35.1" customHeight="1"/>
    <row r="12" spans="1:4" ht="35.1" customHeight="1"/>
    <row r="13" spans="1:4" ht="35.1" customHeight="1"/>
    <row r="14" spans="1:4" ht="35.1" customHeight="1"/>
    <row r="15" spans="1:4" ht="35.1" customHeight="1"/>
    <row r="16" spans="1:4" ht="35.1" customHeight="1"/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  <row r="26" ht="35.1" customHeight="1"/>
    <row r="27" ht="35.1" customHeight="1"/>
  </sheetData>
  <mergeCells count="1">
    <mergeCell ref="A1:D1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2</vt:i4>
      </vt:variant>
    </vt:vector>
  </HeadingPairs>
  <TitlesOfParts>
    <vt:vector size="10" baseType="lpstr">
      <vt:lpstr>收支预算总表</vt:lpstr>
      <vt:lpstr>收入预算表</vt:lpstr>
      <vt:lpstr>支出预算表</vt:lpstr>
      <vt:lpstr>财政拨款收支预算表 </vt:lpstr>
      <vt:lpstr>一般公共预算财政拨款支出预算表</vt:lpstr>
      <vt:lpstr>公共预算财政拨款基本支出预算表</vt:lpstr>
      <vt:lpstr>政府性基金预算财政拨款支出预算表</vt:lpstr>
      <vt:lpstr>三公经费预算表</vt:lpstr>
      <vt:lpstr>公共预算财政拨款基本支出预算表!Print_Titles</vt:lpstr>
      <vt:lpstr>一般公共预算财政拨款支出预算表!Print_Titles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HASEE</cp:lastModifiedBy>
  <cp:lastPrinted>2020-02-19T06:36:09Z</cp:lastPrinted>
  <dcterms:created xsi:type="dcterms:W3CDTF">2006-09-13T11:21:00Z</dcterms:created>
  <dcterms:modified xsi:type="dcterms:W3CDTF">2020-02-19T07:55:05Z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